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worksheets/sheet14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35" windowHeight="8130" tabRatio="698" firstSheet="9" activeTab="9"/>
  </bookViews>
  <sheets>
    <sheet name="Pregunta 1" sheetId="1" r:id="rId1"/>
    <sheet name="Pregunta 2" sheetId="2" r:id="rId2"/>
    <sheet name="pregunta 3" sheetId="3" r:id="rId3"/>
    <sheet name="pregunta 4" sheetId="4" r:id="rId4"/>
    <sheet name="pregunta 5" sheetId="5" r:id="rId5"/>
    <sheet name="pregunta6" sheetId="6" r:id="rId6"/>
    <sheet name="Pregunta 7" sheetId="7" r:id="rId7"/>
    <sheet name="Pregunta 8" sheetId="8" r:id="rId8"/>
    <sheet name="Pregunta 9" sheetId="9" r:id="rId9"/>
    <sheet name="Pregunta 10" sheetId="10" r:id="rId10"/>
    <sheet name="Pregunta 11" sheetId="11" r:id="rId11"/>
    <sheet name="Pregunta 12" sheetId="12" r:id="rId12"/>
    <sheet name="Pregunta 13" sheetId="13" r:id="rId13"/>
    <sheet name="Pregunta 14" sheetId="14" r:id="rId14"/>
    <sheet name="Pregunta 15" sheetId="17" r:id="rId15"/>
  </sheets>
  <externalReferences>
    <externalReference r:id="rId16"/>
  </externalReferences>
  <calcPr calcId="124519"/>
</workbook>
</file>

<file path=xl/calcChain.xml><?xml version="1.0" encoding="utf-8"?>
<calcChain xmlns="http://schemas.openxmlformats.org/spreadsheetml/2006/main">
  <c r="E8" i="17"/>
  <c r="E7"/>
  <c r="F6"/>
  <c r="E6"/>
  <c r="F8" i="14"/>
  <c r="F7"/>
  <c r="F6"/>
  <c r="E9" i="13"/>
  <c r="E8"/>
  <c r="E7"/>
  <c r="E6"/>
  <c r="F5"/>
  <c r="E5"/>
  <c r="E9" i="12"/>
  <c r="E8"/>
  <c r="E7"/>
  <c r="E6"/>
  <c r="E5"/>
  <c r="E8" i="11"/>
  <c r="E7"/>
  <c r="E6"/>
  <c r="E5"/>
  <c r="D9" i="10"/>
  <c r="D8"/>
  <c r="D7"/>
  <c r="D6"/>
  <c r="D5"/>
  <c r="D4"/>
  <c r="E8" i="9"/>
  <c r="D8"/>
  <c r="D6"/>
  <c r="D4"/>
  <c r="D3"/>
  <c r="D8" i="8"/>
  <c r="D7"/>
  <c r="D6"/>
  <c r="D5"/>
  <c r="D4"/>
  <c r="D6" i="7"/>
  <c r="D5"/>
  <c r="D4"/>
  <c r="D7" i="6"/>
  <c r="D6"/>
  <c r="D5"/>
  <c r="D7" i="5"/>
  <c r="D6"/>
  <c r="D5"/>
  <c r="D7" i="4"/>
  <c r="D6"/>
  <c r="E5"/>
  <c r="D5"/>
  <c r="D6" i="3"/>
  <c r="D5"/>
  <c r="D4"/>
  <c r="D7" i="2"/>
  <c r="E6"/>
  <c r="D6"/>
  <c r="E5"/>
  <c r="D5"/>
  <c r="C5"/>
  <c r="D5" i="1"/>
  <c r="F5"/>
  <c r="D6"/>
  <c r="E6"/>
  <c r="E7" s="1"/>
  <c r="E8" s="1"/>
  <c r="E9" s="1"/>
  <c r="F6"/>
  <c r="D7"/>
  <c r="F7"/>
  <c r="D8"/>
  <c r="F8"/>
  <c r="D9"/>
  <c r="F9"/>
  <c r="F10"/>
</calcChain>
</file>

<file path=xl/sharedStrings.xml><?xml version="1.0" encoding="utf-8"?>
<sst xmlns="http://schemas.openxmlformats.org/spreadsheetml/2006/main" count="269" uniqueCount="152">
  <si>
    <t>disminuye la contaminacion en el aire.</t>
  </si>
  <si>
    <t>TOTAL</t>
  </si>
  <si>
    <t xml:space="preserve">f3: 5 de cada 20 pobladores de Paracas prefieren cuidar las areas verdes ya que esto </t>
  </si>
  <si>
    <t>Todos</t>
  </si>
  <si>
    <t>la basura que va al mar.</t>
  </si>
  <si>
    <t>Otros</t>
  </si>
  <si>
    <t>f2: 3 de cada 20 pobladores de Paracas prefieren reciclar ya que esto disminuye</t>
  </si>
  <si>
    <t>Cuidar areas verdes</t>
  </si>
  <si>
    <t>ya que esta daña el medio ambiente y hace que las aves migratorias disminuyan.</t>
  </si>
  <si>
    <t>Reciclar</t>
  </si>
  <si>
    <t xml:space="preserve">f1: 8 de cada 20 pobladores de Paracas prefieren no botar basura </t>
  </si>
  <si>
    <t>Evitar botar basura</t>
  </si>
  <si>
    <t>INTERPRETACIONES</t>
  </si>
  <si>
    <t>%</t>
  </si>
  <si>
    <t>HI</t>
  </si>
  <si>
    <t>hi</t>
  </si>
  <si>
    <t>FI</t>
  </si>
  <si>
    <t>fi</t>
  </si>
  <si>
    <t>Cuidado de la tierra</t>
  </si>
  <si>
    <t>Pregunta 1</t>
  </si>
  <si>
    <t>PREGUNTAS</t>
  </si>
  <si>
    <t>1. Se sabe que la Tierra es la herencia que Dios ha dejado al hombre, ¿Cómo aportas a su cuidado?</t>
  </si>
  <si>
    <t>Pregunta 2</t>
  </si>
  <si>
    <t>Responsables</t>
  </si>
  <si>
    <t>Ciudadanos</t>
  </si>
  <si>
    <t>f1: 16 de cada 20 pobladores de Paracas creen que los responsables de cuidar Paracas son ellos mismos .</t>
  </si>
  <si>
    <t>Dios</t>
  </si>
  <si>
    <t>f2: 2 de cada 20 pobladores de Paracas creen que Dios es el responsable de cuidar Paracas.</t>
  </si>
  <si>
    <t>Autoridades</t>
  </si>
  <si>
    <t>f3: 2 de cada 20 pobladores de Paracas creen que los responsables de cuidar Paracas son las autoridades.</t>
  </si>
  <si>
    <t>Pregunta 3</t>
  </si>
  <si>
    <t>Cambios Climaticos</t>
  </si>
  <si>
    <t>La Naturaleza</t>
  </si>
  <si>
    <t>f1: 10 de cada 20 pobladores de Paracas creen que los responsables de los cambios climaticos de la tierra es la Naturaleza  .</t>
  </si>
  <si>
    <t>f2: 0 de cada 20 pobladores de Paracas creen que Dios es el responsable de los cambios climaticos en Paracas.</t>
  </si>
  <si>
    <t>Hombre</t>
  </si>
  <si>
    <t xml:space="preserve">f3: 10 de cada 20 pobladores de Paracas creen que los responsables de los cambios climaticos es el hombre ya que nosotros </t>
  </si>
  <si>
    <t>somos responsables de la contaminacion que hay en Paracas.</t>
  </si>
  <si>
    <t>2. ¿Quién crees que es el principal responsable de cuidar este lugar?</t>
  </si>
  <si>
    <t>3. ¿Quién crees que provoca los cambios climáticos en la Tierra?</t>
  </si>
  <si>
    <t>Pregunta 4</t>
  </si>
  <si>
    <t>Especies Marinas</t>
  </si>
  <si>
    <t>Si</t>
  </si>
  <si>
    <t xml:space="preserve">f1: 14 de cada 20 pobladores de Paracas creen que si hay </t>
  </si>
  <si>
    <t>No</t>
  </si>
  <si>
    <t>diversidad de especies marinas en el mercado ya que se encuentran especies marinas como: lobos marinos, etc .</t>
  </si>
  <si>
    <t>No conozco</t>
  </si>
  <si>
    <t>f2: 2 de cada 20 pobladores de Paracas creen que no se encuentran especies marinas en el mercado.</t>
  </si>
  <si>
    <t>f3: 3 de cada 20 pobladores de Paracas no conocen si hay especies marinas en el mercado.</t>
  </si>
  <si>
    <t>4.       ¿Encuentras  diversidad de especies marinas en el mercado?</t>
  </si>
  <si>
    <t>Pregunta 5</t>
  </si>
  <si>
    <t>Tipo de pesca</t>
  </si>
  <si>
    <t>Artesanal</t>
  </si>
  <si>
    <t>f1: 11 de cada 20 pobladores de Paracas creen que la pesca que mas se practica es la Artesanal.</t>
  </si>
  <si>
    <t>Industrial</t>
  </si>
  <si>
    <t>f2: 9 de cada 20 pobladores de Paracas creen que la pesca que mas se practica es la industrial.</t>
  </si>
  <si>
    <t xml:space="preserve">f3: 0 de cada 20 pobladores de Paracas no conocen. </t>
  </si>
  <si>
    <t>5.     ¿Cuál es el tipo de pesca que más se práctica?</t>
  </si>
  <si>
    <t>Pregunta 6</t>
  </si>
  <si>
    <t>Especies</t>
  </si>
  <si>
    <t xml:space="preserve">f1:  16 de cada 20 pobladores de Paracas consideran que si ha disminuido la especies de animales </t>
  </si>
  <si>
    <t>y plantas ya que ya no se encuentra mucho el pescado anchoveta y bonito .</t>
  </si>
  <si>
    <t>f2: 0 de cada 20 pobladores de Paracas creen que no ha disminuido las especies de animales y plantas.</t>
  </si>
  <si>
    <t xml:space="preserve">f3: 4 de cada 20 pobladores de Paracas no conocen. </t>
  </si>
  <si>
    <t>DISMINUCIÓN DE ESPECIES</t>
  </si>
  <si>
    <t>6.       ¿Consideras que han disminuido o han desaparecido algunas especies de animales o plantas (algas)en tu localidad?</t>
  </si>
  <si>
    <t>7.       ¿En la pesca  que se realiza en tu localidad se tienen en cuenta medidas para el cuidado y preservación  de la especie?</t>
  </si>
  <si>
    <t>Pregunta 7</t>
  </si>
  <si>
    <t>Cuidado en la pesca</t>
  </si>
  <si>
    <t xml:space="preserve">Si </t>
  </si>
  <si>
    <t xml:space="preserve">f1: 12 de cada 20 pobladores de Paracas creen que si se tiene en cuenta medidas para el cuidado </t>
  </si>
  <si>
    <t>y preservacion de la especie.</t>
  </si>
  <si>
    <t xml:space="preserve">f2: 6 de cada 20 pobladores de Paracas no creen que que si se tiene en cuenta medidas para el cuidado </t>
  </si>
  <si>
    <t xml:space="preserve">f3: 2 de cada 20 pobladores de Paracas no conocen. </t>
  </si>
  <si>
    <t>Pregunta 8</t>
  </si>
  <si>
    <t>Control de la Pesca</t>
  </si>
  <si>
    <t>Municipalidad</t>
  </si>
  <si>
    <t>SINAMPE</t>
  </si>
  <si>
    <t>Gobierno Regional</t>
  </si>
  <si>
    <t xml:space="preserve">f1: 3 de cada 20 pobladores de Paracas creen que es la municipalidad </t>
  </si>
  <si>
    <t>la que controla la pesca en Paracas.</t>
  </si>
  <si>
    <t>No conoce</t>
  </si>
  <si>
    <t>f2: 3 de cada 20 pobladores de Paracas creen que SINAMPE es el controla la pesaca en Paracas.</t>
  </si>
  <si>
    <t xml:space="preserve">f3: 9  de cada 20 pobladores de Paracas creen que los responsables de cuidar la pesca en Paracas </t>
  </si>
  <si>
    <t xml:space="preserve">son otras autoridades. </t>
  </si>
  <si>
    <t>Pregunta 9</t>
  </si>
  <si>
    <t>Contaminacion</t>
  </si>
  <si>
    <t>Fabricas</t>
  </si>
  <si>
    <t>Arrojar basura</t>
  </si>
  <si>
    <t xml:space="preserve">f1: 9 de cada 20 pobladores de Paracas creen que las fabricas son responsables </t>
  </si>
  <si>
    <t>Productos quimicos</t>
  </si>
  <si>
    <t>de la contaminacion en Paracas.</t>
  </si>
  <si>
    <t>Pesca artesanal</t>
  </si>
  <si>
    <t xml:space="preserve">f2: 4 de cada 20 pobladores de Paracas dicen que la contaminacion en Paracas es </t>
  </si>
  <si>
    <t>Efectos sonoros</t>
  </si>
  <si>
    <t>culpa del excesivo arrojo de basura al mar y al suelo.</t>
  </si>
  <si>
    <t xml:space="preserve">f3: 1 de cada 20 pobladores de Paracas creen que el responsable de la contaminacion en Paracas </t>
  </si>
  <si>
    <t>es la Pesca Artesanal.</t>
  </si>
  <si>
    <t>8.       ¿Qué institución controla la pesca en tu localidad?</t>
  </si>
  <si>
    <t xml:space="preserve">9.       La contaminación en tu localidad es por (pueden marcar más de una alternativa)  </t>
  </si>
  <si>
    <t>Pregunta 10</t>
  </si>
  <si>
    <t>Localidad</t>
  </si>
  <si>
    <t>Cuidado de Recursos Renovables</t>
  </si>
  <si>
    <t>Uso de Recursos Naturales</t>
  </si>
  <si>
    <t>Actividades Humanas</t>
  </si>
  <si>
    <t>f1: 1 de cada 20 pobladores de Paracas creen que en Paracas se esta cuidando los recursos renovables.</t>
  </si>
  <si>
    <t>Desarrollo en Grupo</t>
  </si>
  <si>
    <t>f2: 2  de cada 20 pobladores de Paracas creen que se esta cuidando el uso de los recursos naturales.</t>
  </si>
  <si>
    <t>Dearrollo y Construccion</t>
  </si>
  <si>
    <t xml:space="preserve">f3: 5 de cada 20 pobladores de Paracas creen que las actividades humanas estan afectando la calidad de especies. </t>
  </si>
  <si>
    <t>Pregunta 11</t>
  </si>
  <si>
    <t>f1: 1 de cada 20 pobladores de Paracas creen que los indicios de la cultura Paracas fue descubierto por Maria Reiche.</t>
  </si>
  <si>
    <t>Cultura Paracas</t>
  </si>
  <si>
    <t>f2: 14 de cada 20 pobladores de Paracas creen que los indicios de la cultura Paracas fue descubierto por Julio C. Tello.</t>
  </si>
  <si>
    <t>Maria Reiche</t>
  </si>
  <si>
    <t>f3: 5 de cada 20 pobladores de Paracas desconocen.</t>
  </si>
  <si>
    <t>Luis Guillermo Lumbreras</t>
  </si>
  <si>
    <t>Julio C. Tello</t>
  </si>
  <si>
    <t>Desconoce</t>
  </si>
  <si>
    <t>Significativo</t>
  </si>
  <si>
    <t>Mantos</t>
  </si>
  <si>
    <t>Ceramicas</t>
  </si>
  <si>
    <t>Trepanaciones Craneanas</t>
  </si>
  <si>
    <t>Fardos Funerarios</t>
  </si>
  <si>
    <t>f1: 5 de cada 20 pobladores de Paracas creen que lo mas significativo de Paracas fueron los mantos.</t>
  </si>
  <si>
    <t>f2: 3 de cada 20 pobladores de Paracas creen que lo mas significativo de Paracas fueron las ceramicas.</t>
  </si>
  <si>
    <t>f3: 5 de cada 20 pobladores de Paracas creen que fueron las trepanaciones craneanas.</t>
  </si>
  <si>
    <t>Actividades</t>
  </si>
  <si>
    <t>Pesquera</t>
  </si>
  <si>
    <t>Agricola</t>
  </si>
  <si>
    <t>Minera</t>
  </si>
  <si>
    <t>Turistica</t>
  </si>
  <si>
    <t>No sabe</t>
  </si>
  <si>
    <t>f1: 4 de cada 20 pobladores de Paracas creen que la pesqueria es el mayor ingreso en Paracas.</t>
  </si>
  <si>
    <t>f2: 12 de cada 20 pobladores de Paracas creen que la turistica es el mayor ingreso en Paracas.</t>
  </si>
  <si>
    <t>f3: 1 de cada 20 pobladores de Paracas creen que la agricola es el mayor ingreso en Paracas.</t>
  </si>
  <si>
    <t>Medio Ambiente</t>
  </si>
  <si>
    <t>f1: 16 de cada 20 pobladores de Paracas creen que si se observa la conservacion del medio ambiente en Paracas.</t>
  </si>
  <si>
    <t>f2 : 3 de cada 20 pobladores de Paracas creen que no se observa la conservacion del medio ambiente en Paracas.</t>
  </si>
  <si>
    <t>f3: 1 de cada 20 pobladores de Paracas no conocen.</t>
  </si>
  <si>
    <t>Instalaciones</t>
  </si>
  <si>
    <t>f1: 6 de cada 20 pobladores de Paracas creen que estan en un lugar apropiado las instalaciones.</t>
  </si>
  <si>
    <t>f2:12 de cada 20 pobladores de Paracas no creen que estan en un lugar apropiado las instalaciones.</t>
  </si>
  <si>
    <t>f3: 2 de cada 20 pobladores de Paracas no conocen.</t>
  </si>
  <si>
    <t>12. ¿Qué es lo más significativo para tí de la Cultura Paracas?</t>
  </si>
  <si>
    <t>11. ¿Quién descubrió los primeros  indicios de la cultura Paracas?</t>
  </si>
  <si>
    <t xml:space="preserve">10.     ¿Qué actividades consideras que se están haciendo en tu localidad? </t>
  </si>
  <si>
    <t>13. ¿Qué actividad ofrece actualmente  mayor ingreso económico a la población de Paracas?</t>
  </si>
  <si>
    <t>14. ¿Observas acciones de conservación del medio ambiente</t>
  </si>
  <si>
    <t>en los territorios de Paracas y las Islas Ballestas?</t>
  </si>
  <si>
    <t>15. ¿Están en un lugar apropiado las instalaciones de a Base Aérea de pisco</t>
  </si>
  <si>
    <t>y los depósitos de la refinería del gas de Camisea?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</si>
</sst>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8"/>
      <color theme="3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rgb="FFFFFF00"/>
      <name val="Calibri"/>
      <family val="2"/>
      <scheme val="minor"/>
    </font>
    <font>
      <sz val="12"/>
      <name val="Calibri"/>
      <family val="2"/>
      <scheme val="minor"/>
    </font>
    <font>
      <sz val="12"/>
      <color theme="9"/>
      <name val="Calibri"/>
      <family val="2"/>
      <scheme val="minor"/>
    </font>
    <font>
      <sz val="16"/>
      <color rgb="FFFFFF99"/>
      <name val="Calibri"/>
      <family val="2"/>
      <scheme val="minor"/>
    </font>
    <font>
      <sz val="12"/>
      <color rgb="FFFFFF9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FF0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5" fillId="0" borderId="0" xfId="0" applyFont="1"/>
    <xf numFmtId="0" fontId="6" fillId="0" borderId="0" xfId="0" applyFont="1"/>
    <xf numFmtId="0" fontId="3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0" fillId="2" borderId="0" xfId="0" applyFill="1"/>
    <xf numFmtId="0" fontId="0" fillId="3" borderId="0" xfId="0" applyFill="1"/>
    <xf numFmtId="0" fontId="4" fillId="0" borderId="0" xfId="0" applyFont="1" applyFill="1"/>
    <xf numFmtId="0" fontId="0" fillId="0" borderId="0" xfId="0" applyFill="1"/>
    <xf numFmtId="0" fontId="0" fillId="4" borderId="0" xfId="0" applyFill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1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9" fillId="0" borderId="0" xfId="0" applyFont="1" applyFill="1"/>
    <xf numFmtId="0" fontId="10" fillId="0" borderId="0" xfId="0" applyFont="1"/>
    <xf numFmtId="0" fontId="11" fillId="0" borderId="0" xfId="0" applyFont="1"/>
    <xf numFmtId="0" fontId="9" fillId="0" borderId="0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2" xfId="0" applyFont="1" applyBorder="1"/>
    <xf numFmtId="0" fontId="12" fillId="0" borderId="1" xfId="0" applyFont="1" applyBorder="1" applyAlignment="1">
      <alignment horizontal="center"/>
    </xf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13" fillId="2" borderId="0" xfId="0" applyFont="1" applyFill="1"/>
    <xf numFmtId="0" fontId="10" fillId="2" borderId="0" xfId="0" applyFont="1" applyFill="1"/>
    <xf numFmtId="0" fontId="14" fillId="2" borderId="0" xfId="0" applyFont="1" applyFill="1"/>
    <xf numFmtId="0" fontId="8" fillId="6" borderId="0" xfId="0" applyFont="1" applyFill="1"/>
    <xf numFmtId="0" fontId="8" fillId="6" borderId="0" xfId="0" applyFont="1" applyFill="1" applyAlignment="1">
      <alignment horizontal="center"/>
    </xf>
    <xf numFmtId="0" fontId="0" fillId="6" borderId="0" xfId="0" applyFill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10" fillId="7" borderId="0" xfId="0" applyFont="1" applyFill="1"/>
    <xf numFmtId="0" fontId="10" fillId="7" borderId="0" xfId="0" applyFont="1" applyFill="1" applyAlignment="1">
      <alignment horizontal="center"/>
    </xf>
    <xf numFmtId="0" fontId="0" fillId="7" borderId="0" xfId="0" applyFill="1"/>
    <xf numFmtId="0" fontId="7" fillId="5" borderId="0" xfId="0" applyFont="1" applyFill="1"/>
    <xf numFmtId="0" fontId="0" fillId="5" borderId="0" xfId="0" applyFill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7" fillId="8" borderId="0" xfId="0" applyFont="1" applyFill="1"/>
    <xf numFmtId="0" fontId="7" fillId="8" borderId="0" xfId="0" applyFont="1" applyFill="1" applyAlignment="1">
      <alignment horizontal="center"/>
    </xf>
    <xf numFmtId="0" fontId="5" fillId="8" borderId="0" xfId="0" applyFont="1" applyFill="1"/>
    <xf numFmtId="0" fontId="0" fillId="8" borderId="0" xfId="0" applyFill="1"/>
    <xf numFmtId="0" fontId="7" fillId="9" borderId="0" xfId="0" applyFont="1" applyFill="1"/>
    <xf numFmtId="0" fontId="7" fillId="9" borderId="0" xfId="0" applyFont="1" applyFill="1" applyAlignment="1">
      <alignment horizontal="center"/>
    </xf>
    <xf numFmtId="0" fontId="0" fillId="9" borderId="0" xfId="0" applyFill="1"/>
    <xf numFmtId="0" fontId="2" fillId="0" borderId="0" xfId="0" applyFont="1"/>
    <xf numFmtId="0" fontId="2" fillId="9" borderId="0" xfId="0" applyFont="1" applyFill="1"/>
    <xf numFmtId="0" fontId="4" fillId="9" borderId="0" xfId="0" applyFont="1" applyFill="1"/>
    <xf numFmtId="0" fontId="10" fillId="9" borderId="0" xfId="0" applyFont="1" applyFill="1"/>
    <xf numFmtId="0" fontId="8" fillId="9" borderId="0" xfId="0" applyFont="1" applyFill="1" applyAlignment="1">
      <alignment horizontal="center"/>
    </xf>
    <xf numFmtId="0" fontId="8" fillId="9" borderId="0" xfId="0" applyFont="1" applyFill="1"/>
    <xf numFmtId="0" fontId="7" fillId="10" borderId="0" xfId="0" applyFont="1" applyFill="1"/>
    <xf numFmtId="0" fontId="0" fillId="10" borderId="0" xfId="0" applyFill="1"/>
    <xf numFmtId="0" fontId="8" fillId="4" borderId="0" xfId="0" applyFont="1" applyFill="1"/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5" fillId="2" borderId="0" xfId="0" applyFont="1" applyFill="1"/>
    <xf numFmtId="0" fontId="15" fillId="2" borderId="0" xfId="0" applyFont="1" applyFill="1" applyAlignment="1">
      <alignment horizontal="center"/>
    </xf>
    <xf numFmtId="0" fontId="4" fillId="2" borderId="0" xfId="0" applyFont="1" applyFill="1"/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8" fillId="11" borderId="0" xfId="0" applyFont="1" applyFill="1"/>
    <xf numFmtId="0" fontId="17" fillId="11" borderId="0" xfId="0" applyFont="1" applyFill="1"/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20" fillId="2" borderId="0" xfId="0" applyFont="1" applyFill="1"/>
    <xf numFmtId="0" fontId="19" fillId="0" borderId="4" xfId="0" applyFont="1" applyBorder="1" applyAlignment="1">
      <alignment horizontal="center"/>
    </xf>
    <xf numFmtId="0" fontId="8" fillId="6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7" fillId="1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6" fillId="0" borderId="4" xfId="0" applyFont="1" applyBorder="1" applyAlignment="1"/>
    <xf numFmtId="0" fontId="17" fillId="11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9" fillId="0" borderId="4" xfId="0" applyFont="1" applyBorder="1" applyAlignment="1">
      <alignment horizontal="center"/>
    </xf>
    <xf numFmtId="0" fontId="20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CC99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2"/>
  <c:chart>
    <c:title>
      <c:tx>
        <c:rich>
          <a:bodyPr/>
          <a:lstStyle/>
          <a:p>
            <a:pPr>
              <a:defRPr lang="it-IT"/>
            </a:pPr>
            <a:r>
              <a:rPr lang="en-US"/>
              <a:t>Se sabe que la Tierra es la herencia que Dios ha dejado al hombre, ¿Cómo aportas a su cuidado?</a:t>
            </a:r>
          </a:p>
        </c:rich>
      </c:tx>
      <c:layout>
        <c:manualLayout>
          <c:xMode val="edge"/>
          <c:yMode val="edge"/>
          <c:x val="0.3195624635515642"/>
          <c:y val="4.6920547605482026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[1]Hoja2!$B$4</c:f>
              <c:strCache>
                <c:ptCount val="1"/>
                <c:pt idx="0">
                  <c:v>fi</c:v>
                </c:pt>
              </c:strCache>
            </c:strRef>
          </c:tx>
          <c:cat>
            <c:strRef>
              <c:f>[1]Hoja2!$A$5:$A$9</c:f>
              <c:strCache>
                <c:ptCount val="5"/>
                <c:pt idx="0">
                  <c:v>Evitar botar basura</c:v>
                </c:pt>
                <c:pt idx="1">
                  <c:v>Reciclar</c:v>
                </c:pt>
                <c:pt idx="2">
                  <c:v>Cuidar areas verdes</c:v>
                </c:pt>
                <c:pt idx="3">
                  <c:v>Otros</c:v>
                </c:pt>
                <c:pt idx="4">
                  <c:v>Todos</c:v>
                </c:pt>
              </c:strCache>
            </c:strRef>
          </c:cat>
          <c:val>
            <c:numRef>
              <c:f>[1]Hoja2!$B$5:$B$9</c:f>
              <c:numCache>
                <c:formatCode>General</c:formatCode>
                <c:ptCount val="5"/>
                <c:pt idx="0">
                  <c:v>8</c:v>
                </c:pt>
                <c:pt idx="1">
                  <c:v>3</c:v>
                </c:pt>
                <c:pt idx="2">
                  <c:v>5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axId val="90081920"/>
        <c:axId val="90165632"/>
      </c:barChart>
      <c:catAx>
        <c:axId val="90081920"/>
        <c:scaling>
          <c:orientation val="minMax"/>
        </c:scaling>
        <c:axPos val="b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0165632"/>
        <c:crosses val="autoZero"/>
        <c:auto val="1"/>
        <c:lblAlgn val="ctr"/>
        <c:lblOffset val="100"/>
      </c:catAx>
      <c:valAx>
        <c:axId val="90165632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0081920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0"/>
  <c:chart>
    <c:title>
      <c:tx>
        <c:rich>
          <a:bodyPr/>
          <a:lstStyle/>
          <a:p>
            <a:pPr>
              <a:defRPr lang="it-IT"/>
            </a:pPr>
            <a:r>
              <a:rPr lang="es-PE"/>
              <a:t>¿Qué actividades consideras que se están haciendo en tu localidad? 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[1]Hoja2!$B$101</c:f>
              <c:strCache>
                <c:ptCount val="1"/>
                <c:pt idx="0">
                  <c:v>fi</c:v>
                </c:pt>
              </c:strCache>
            </c:strRef>
          </c:tx>
          <c:cat>
            <c:strRef>
              <c:f>[1]Hoja2!$A$102:$A$107</c:f>
              <c:strCache>
                <c:ptCount val="6"/>
                <c:pt idx="0">
                  <c:v>Cuidado de Recursos Renovables</c:v>
                </c:pt>
                <c:pt idx="1">
                  <c:v>Uso de Recursos Naturales</c:v>
                </c:pt>
                <c:pt idx="2">
                  <c:v>Actividades Humanas</c:v>
                </c:pt>
                <c:pt idx="3">
                  <c:v>Desarrollo en Grupo</c:v>
                </c:pt>
                <c:pt idx="4">
                  <c:v>Dearrollo y Construccion</c:v>
                </c:pt>
                <c:pt idx="5">
                  <c:v>Todos</c:v>
                </c:pt>
              </c:strCache>
            </c:strRef>
          </c:cat>
          <c:val>
            <c:numRef>
              <c:f>[1]Hoja2!$B$102:$B$107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1</c:v>
                </c:pt>
                <c:pt idx="4">
                  <c:v>5</c:v>
                </c:pt>
                <c:pt idx="5">
                  <c:v>6</c:v>
                </c:pt>
              </c:numCache>
            </c:numRef>
          </c:val>
        </c:ser>
        <c:axId val="92087808"/>
        <c:axId val="92089344"/>
      </c:barChart>
      <c:catAx>
        <c:axId val="92087808"/>
        <c:scaling>
          <c:orientation val="minMax"/>
        </c:scaling>
        <c:axPos val="b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2089344"/>
        <c:crosses val="autoZero"/>
        <c:auto val="1"/>
        <c:lblAlgn val="ctr"/>
        <c:lblOffset val="100"/>
      </c:catAx>
      <c:valAx>
        <c:axId val="92089344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2087808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1"/>
  <c:chart>
    <c:title>
      <c:tx>
        <c:rich>
          <a:bodyPr/>
          <a:lstStyle/>
          <a:p>
            <a:pPr>
              <a:defRPr lang="it-IT"/>
            </a:pPr>
            <a:r>
              <a:rPr lang="en-US"/>
              <a:t>¿Quién descubrió los primeros  indicios de la cultura Paracas?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[1]Hoja2!$C$282</c:f>
              <c:strCache>
                <c:ptCount val="1"/>
              </c:strCache>
            </c:strRef>
          </c:tx>
          <c:cat>
            <c:numRef>
              <c:f>[1]Hoja2!$B$284:$B$287</c:f>
              <c:numCache>
                <c:formatCode>General</c:formatCode>
                <c:ptCount val="4"/>
              </c:numCache>
            </c:numRef>
          </c:cat>
          <c:val>
            <c:numRef>
              <c:f>[1]Hoja2!$C$283:$C$286</c:f>
              <c:numCache>
                <c:formatCode>General</c:formatCode>
                <c:ptCount val="4"/>
              </c:numCache>
            </c:numRef>
          </c:val>
        </c:ser>
        <c:axId val="92306048"/>
        <c:axId val="92307840"/>
      </c:barChart>
      <c:catAx>
        <c:axId val="9230604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2307840"/>
        <c:crosses val="autoZero"/>
        <c:auto val="1"/>
        <c:lblAlgn val="ctr"/>
        <c:lblOffset val="100"/>
      </c:catAx>
      <c:valAx>
        <c:axId val="9230784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2306048"/>
        <c:crosses val="autoZero"/>
        <c:crossBetween val="between"/>
      </c:val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5"/>
  <c:chart>
    <c:title>
      <c:tx>
        <c:rich>
          <a:bodyPr/>
          <a:lstStyle/>
          <a:p>
            <a:pPr>
              <a:defRPr lang="it-IT"/>
            </a:pPr>
            <a:r>
              <a:rPr lang="en-US"/>
              <a:t>¿Qué es lo más significativo para tí de la Cultura Paracas?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[1]Hoja2!$B$121</c:f>
              <c:strCache>
                <c:ptCount val="1"/>
                <c:pt idx="0">
                  <c:v>fi</c:v>
                </c:pt>
              </c:strCache>
            </c:strRef>
          </c:tx>
          <c:cat>
            <c:strRef>
              <c:f>[1]Hoja2!$A$122:$A$126</c:f>
              <c:strCache>
                <c:ptCount val="5"/>
                <c:pt idx="0">
                  <c:v>Mantos</c:v>
                </c:pt>
                <c:pt idx="1">
                  <c:v>Ceramicas</c:v>
                </c:pt>
                <c:pt idx="2">
                  <c:v>Trepanaciones Craneanas</c:v>
                </c:pt>
                <c:pt idx="3">
                  <c:v>Fardos Funerarios</c:v>
                </c:pt>
                <c:pt idx="4">
                  <c:v>Todos</c:v>
                </c:pt>
              </c:strCache>
            </c:strRef>
          </c:cat>
          <c:val>
            <c:numRef>
              <c:f>[1]Hoja2!$B$122:$B$126</c:f>
              <c:numCache>
                <c:formatCode>General</c:formatCode>
                <c:ptCount val="5"/>
                <c:pt idx="0">
                  <c:v>5</c:v>
                </c:pt>
                <c:pt idx="1">
                  <c:v>3</c:v>
                </c:pt>
                <c:pt idx="2">
                  <c:v>5</c:v>
                </c:pt>
                <c:pt idx="3">
                  <c:v>3</c:v>
                </c:pt>
                <c:pt idx="4">
                  <c:v>4</c:v>
                </c:pt>
              </c:numCache>
            </c:numRef>
          </c:val>
        </c:ser>
        <c:axId val="92815744"/>
        <c:axId val="92817280"/>
      </c:barChart>
      <c:catAx>
        <c:axId val="92815744"/>
        <c:scaling>
          <c:orientation val="minMax"/>
        </c:scaling>
        <c:axPos val="b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2817280"/>
        <c:crosses val="autoZero"/>
        <c:auto val="1"/>
        <c:lblAlgn val="ctr"/>
        <c:lblOffset val="100"/>
      </c:catAx>
      <c:valAx>
        <c:axId val="9281728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2815744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2"/>
  <c:chart>
    <c:title>
      <c:tx>
        <c:rich>
          <a:bodyPr/>
          <a:lstStyle/>
          <a:p>
            <a:pPr>
              <a:defRPr lang="it-IT"/>
            </a:pPr>
            <a:r>
              <a:rPr lang="en-US" baseline="0"/>
              <a:t> </a:t>
            </a:r>
            <a:r>
              <a:rPr lang="en-US"/>
              <a:t>¿Qué actividad ofrece actualmente  mayor ingreso económico a la población de Paracas?</a:t>
            </a:r>
          </a:p>
        </c:rich>
      </c:tx>
      <c:layout>
        <c:manualLayout>
          <c:xMode val="edge"/>
          <c:yMode val="edge"/>
          <c:x val="0.28231290334739756"/>
          <c:y val="7.3908157313803818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[1]Hoja2!$B$131</c:f>
              <c:strCache>
                <c:ptCount val="1"/>
                <c:pt idx="0">
                  <c:v>fi</c:v>
                </c:pt>
              </c:strCache>
            </c:strRef>
          </c:tx>
          <c:cat>
            <c:strRef>
              <c:f>[1]Hoja2!$A$132:$A$136</c:f>
              <c:strCache>
                <c:ptCount val="5"/>
                <c:pt idx="0">
                  <c:v>Pesquera</c:v>
                </c:pt>
                <c:pt idx="1">
                  <c:v>Agricola</c:v>
                </c:pt>
                <c:pt idx="2">
                  <c:v>Minera</c:v>
                </c:pt>
                <c:pt idx="3">
                  <c:v>Turistica</c:v>
                </c:pt>
                <c:pt idx="4">
                  <c:v>No sabe</c:v>
                </c:pt>
              </c:strCache>
            </c:strRef>
          </c:cat>
          <c:val>
            <c:numRef>
              <c:f>[1]Hoja2!$B$132:$B$136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12</c:v>
                </c:pt>
                <c:pt idx="4">
                  <c:v>3</c:v>
                </c:pt>
              </c:numCache>
            </c:numRef>
          </c:val>
        </c:ser>
        <c:axId val="92542464"/>
        <c:axId val="92544000"/>
      </c:barChart>
      <c:catAx>
        <c:axId val="92542464"/>
        <c:scaling>
          <c:orientation val="minMax"/>
        </c:scaling>
        <c:axPos val="b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2544000"/>
        <c:crosses val="autoZero"/>
        <c:auto val="1"/>
        <c:lblAlgn val="ctr"/>
        <c:lblOffset val="100"/>
      </c:catAx>
      <c:valAx>
        <c:axId val="9254400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2542464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8"/>
  <c:chart>
    <c:title>
      <c:tx>
        <c:rich>
          <a:bodyPr/>
          <a:lstStyle/>
          <a:p>
            <a:pPr>
              <a:defRPr lang="it-IT"/>
            </a:pPr>
            <a:r>
              <a:rPr lang="en-US"/>
              <a:t>¿Observas acciones de conservación del medio ambiente en los territorios de Paracas y las Islas Ballestas?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[1]Hoja2!$B$141</c:f>
              <c:strCache>
                <c:ptCount val="1"/>
                <c:pt idx="0">
                  <c:v>fi</c:v>
                </c:pt>
              </c:strCache>
            </c:strRef>
          </c:tx>
          <c:cat>
            <c:strRef>
              <c:f>[1]Hoja2!$A$142:$A$144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No conozco</c:v>
                </c:pt>
              </c:strCache>
            </c:strRef>
          </c:cat>
          <c:val>
            <c:numRef>
              <c:f>[1]Hoja2!$B$142:$B$144</c:f>
              <c:numCache>
                <c:formatCode>General</c:formatCode>
                <c:ptCount val="3"/>
                <c:pt idx="0">
                  <c:v>16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</c:ser>
        <c:axId val="92564096"/>
        <c:axId val="92574080"/>
      </c:barChart>
      <c:catAx>
        <c:axId val="92564096"/>
        <c:scaling>
          <c:orientation val="minMax"/>
        </c:scaling>
        <c:axPos val="b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2574080"/>
        <c:crosses val="autoZero"/>
        <c:auto val="1"/>
        <c:lblAlgn val="ctr"/>
        <c:lblOffset val="100"/>
      </c:catAx>
      <c:valAx>
        <c:axId val="9257408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2564096"/>
        <c:crosses val="autoZero"/>
        <c:crossBetween val="between"/>
      </c:val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9"/>
  <c:chart>
    <c:title>
      <c:tx>
        <c:rich>
          <a:bodyPr/>
          <a:lstStyle/>
          <a:p>
            <a:pPr>
              <a:defRPr lang="it-IT"/>
            </a:pPr>
            <a:r>
              <a:rPr lang="it-IT"/>
              <a:t>¿Están en un lugar apropiado las instalaciones de a Base Aérea de pisco y los depósitos de la refinería del gas de Camisea?</a:t>
            </a:r>
          </a:p>
        </c:rich>
      </c:tx>
      <c:layout>
        <c:manualLayout>
          <c:xMode val="edge"/>
          <c:yMode val="edge"/>
          <c:x val="0.3949894964984057"/>
          <c:y val="3.237673260133025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[1]Hoja2!$B$149</c:f>
              <c:strCache>
                <c:ptCount val="1"/>
                <c:pt idx="0">
                  <c:v>fi</c:v>
                </c:pt>
              </c:strCache>
            </c:strRef>
          </c:tx>
          <c:cat>
            <c:strRef>
              <c:f>[1]Hoja2!$A$150:$A$152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No conozco</c:v>
                </c:pt>
              </c:strCache>
            </c:strRef>
          </c:cat>
          <c:val>
            <c:numRef>
              <c:f>[1]Hoja2!$B$150:$B$152</c:f>
              <c:numCache>
                <c:formatCode>General</c:formatCode>
                <c:ptCount val="3"/>
                <c:pt idx="0">
                  <c:v>6</c:v>
                </c:pt>
                <c:pt idx="1">
                  <c:v>12</c:v>
                </c:pt>
                <c:pt idx="2">
                  <c:v>2</c:v>
                </c:pt>
              </c:numCache>
            </c:numRef>
          </c:val>
        </c:ser>
        <c:axId val="93069696"/>
        <c:axId val="93071232"/>
      </c:barChart>
      <c:catAx>
        <c:axId val="93069696"/>
        <c:scaling>
          <c:orientation val="minMax"/>
        </c:scaling>
        <c:axPos val="b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3071232"/>
        <c:crosses val="autoZero"/>
        <c:auto val="1"/>
        <c:lblAlgn val="ctr"/>
        <c:lblOffset val="100"/>
      </c:catAx>
      <c:valAx>
        <c:axId val="93071232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3069696"/>
        <c:crosses val="autoZero"/>
        <c:crossBetween val="between"/>
      </c:val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8"/>
  <c:chart>
    <c:title>
      <c:tx>
        <c:rich>
          <a:bodyPr/>
          <a:lstStyle/>
          <a:p>
            <a:pPr>
              <a:defRPr lang="it-IT"/>
            </a:pPr>
            <a:r>
              <a:rPr lang="en-US"/>
              <a:t>¿Quién crees que es el principal responsable de cuidar este lugar?</a:t>
            </a:r>
          </a:p>
        </c:rich>
      </c:tx>
      <c:layout>
        <c:manualLayout>
          <c:xMode val="edge"/>
          <c:yMode val="edge"/>
          <c:x val="0.31901204575361891"/>
          <c:y val="7.4185549532813477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'Pregunta 2'!$B$4</c:f>
              <c:strCache>
                <c:ptCount val="1"/>
                <c:pt idx="0">
                  <c:v>fi</c:v>
                </c:pt>
              </c:strCache>
            </c:strRef>
          </c:tx>
          <c:cat>
            <c:strRef>
              <c:f>'Pregunta 2'!$A$5:$A$7</c:f>
              <c:strCache>
                <c:ptCount val="3"/>
                <c:pt idx="0">
                  <c:v>Ciudadanos</c:v>
                </c:pt>
                <c:pt idx="1">
                  <c:v>Dios</c:v>
                </c:pt>
                <c:pt idx="2">
                  <c:v>Autoridades</c:v>
                </c:pt>
              </c:strCache>
            </c:strRef>
          </c:cat>
          <c:val>
            <c:numRef>
              <c:f>'Pregunta 2'!$B$5:$B$7</c:f>
              <c:numCache>
                <c:formatCode>General</c:formatCode>
                <c:ptCount val="3"/>
                <c:pt idx="0">
                  <c:v>16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</c:ser>
        <c:axId val="90210304"/>
        <c:axId val="90211840"/>
      </c:barChart>
      <c:catAx>
        <c:axId val="90210304"/>
        <c:scaling>
          <c:orientation val="minMax"/>
        </c:scaling>
        <c:axPos val="b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0211840"/>
        <c:crosses val="autoZero"/>
        <c:auto val="1"/>
        <c:lblAlgn val="ctr"/>
        <c:lblOffset val="100"/>
      </c:catAx>
      <c:valAx>
        <c:axId val="9021184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0210304"/>
        <c:crosses val="autoZero"/>
        <c:crossBetween val="between"/>
      </c:val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9"/>
  <c:chart>
    <c:title>
      <c:tx>
        <c:rich>
          <a:bodyPr/>
          <a:lstStyle/>
          <a:p>
            <a:pPr>
              <a:defRPr lang="it-IT"/>
            </a:pPr>
            <a:r>
              <a:rPr lang="en-US"/>
              <a:t>¿Quién crees que provoca los cambios climáticos en la Tierra? </a:t>
            </a:r>
          </a:p>
        </c:rich>
      </c:tx>
      <c:layout>
        <c:manualLayout>
          <c:xMode val="edge"/>
          <c:yMode val="edge"/>
          <c:x val="0.13332260886379937"/>
          <c:y val="4.0953540300629782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'pregunta 3'!$B$3</c:f>
              <c:strCache>
                <c:ptCount val="1"/>
                <c:pt idx="0">
                  <c:v>fi</c:v>
                </c:pt>
              </c:strCache>
            </c:strRef>
          </c:tx>
          <c:cat>
            <c:strRef>
              <c:f>'pregunta 3'!$A$4:$A$6</c:f>
              <c:strCache>
                <c:ptCount val="3"/>
                <c:pt idx="0">
                  <c:v>La Naturaleza</c:v>
                </c:pt>
                <c:pt idx="1">
                  <c:v>Dios</c:v>
                </c:pt>
                <c:pt idx="2">
                  <c:v>Hombre</c:v>
                </c:pt>
              </c:strCache>
            </c:strRef>
          </c:cat>
          <c:val>
            <c:numRef>
              <c:f>'pregunta 3'!$B$4:$B$6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10</c:v>
                </c:pt>
              </c:numCache>
            </c:numRef>
          </c:val>
        </c:ser>
        <c:axId val="85230720"/>
        <c:axId val="85232256"/>
      </c:barChart>
      <c:catAx>
        <c:axId val="85230720"/>
        <c:scaling>
          <c:orientation val="minMax"/>
        </c:scaling>
        <c:axPos val="b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85232256"/>
        <c:crosses val="autoZero"/>
        <c:auto val="1"/>
        <c:lblAlgn val="ctr"/>
        <c:lblOffset val="100"/>
      </c:catAx>
      <c:valAx>
        <c:axId val="85232256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85230720"/>
        <c:crosses val="autoZero"/>
        <c:crossBetween val="between"/>
      </c:val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0"/>
  <c:chart>
    <c:title>
      <c:tx>
        <c:rich>
          <a:bodyPr/>
          <a:lstStyle/>
          <a:p>
            <a:pPr>
              <a:defRPr lang="it-IT"/>
            </a:pPr>
            <a:r>
              <a:rPr lang="en-US"/>
              <a:t>¿Encuentras  diversidad de especies marinas en el mercado?</a:t>
            </a:r>
          </a:p>
        </c:rich>
      </c:tx>
      <c:layout>
        <c:manualLayout>
          <c:xMode val="edge"/>
          <c:yMode val="edge"/>
          <c:x val="0.32084566389311647"/>
          <c:y val="2.1237571839849329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'pregunta 4'!$B$4</c:f>
              <c:strCache>
                <c:ptCount val="1"/>
                <c:pt idx="0">
                  <c:v>fi</c:v>
                </c:pt>
              </c:strCache>
            </c:strRef>
          </c:tx>
          <c:cat>
            <c:strRef>
              <c:f>'pregunta 4'!$A$5:$A$7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No conozco</c:v>
                </c:pt>
              </c:strCache>
            </c:strRef>
          </c:cat>
          <c:val>
            <c:numRef>
              <c:f>'pregunta 4'!$B$5:$B$7</c:f>
              <c:numCache>
                <c:formatCode>General</c:formatCode>
                <c:ptCount val="3"/>
                <c:pt idx="0">
                  <c:v>14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</c:ser>
        <c:axId val="85334272"/>
        <c:axId val="85336064"/>
      </c:barChart>
      <c:catAx>
        <c:axId val="85334272"/>
        <c:scaling>
          <c:orientation val="minMax"/>
        </c:scaling>
        <c:axPos val="b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85336064"/>
        <c:crosses val="autoZero"/>
        <c:auto val="1"/>
        <c:lblAlgn val="ctr"/>
        <c:lblOffset val="100"/>
      </c:catAx>
      <c:valAx>
        <c:axId val="85336064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85334272"/>
        <c:crosses val="autoZero"/>
        <c:crossBetween val="between"/>
      </c:val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1"/>
  <c:chart>
    <c:title>
      <c:tx>
        <c:rich>
          <a:bodyPr/>
          <a:lstStyle/>
          <a:p>
            <a:pPr>
              <a:defRPr lang="it-IT"/>
            </a:pPr>
            <a:r>
              <a:rPr lang="en-US"/>
              <a:t>Cuál es el tipo de pesca que más se práctica?</a:t>
            </a:r>
          </a:p>
        </c:rich>
      </c:tx>
      <c:layout>
        <c:manualLayout>
          <c:xMode val="edge"/>
          <c:yMode val="edge"/>
          <c:x val="0.29607764841360645"/>
          <c:y val="4.4025179034902703E-2"/>
        </c:manualLayout>
      </c:layout>
    </c:title>
    <c:plotArea>
      <c:layout>
        <c:manualLayout>
          <c:layoutTarget val="inner"/>
          <c:xMode val="edge"/>
          <c:yMode val="edge"/>
          <c:x val="0.11670375639730061"/>
          <c:y val="0.18942669033147277"/>
          <c:w val="0.80982784459553581"/>
          <c:h val="0.60879861448510986"/>
        </c:manualLayout>
      </c:layout>
      <c:barChart>
        <c:barDir val="col"/>
        <c:grouping val="clustered"/>
        <c:ser>
          <c:idx val="0"/>
          <c:order val="0"/>
          <c:tx>
            <c:strRef>
              <c:f>'pregunta 5'!$B$4</c:f>
              <c:strCache>
                <c:ptCount val="1"/>
                <c:pt idx="0">
                  <c:v>fi</c:v>
                </c:pt>
              </c:strCache>
            </c:strRef>
          </c:tx>
          <c:cat>
            <c:strRef>
              <c:f>'pregunta 5'!$A$5:$A$7</c:f>
              <c:strCache>
                <c:ptCount val="3"/>
                <c:pt idx="0">
                  <c:v>Artesanal</c:v>
                </c:pt>
                <c:pt idx="1">
                  <c:v>Industrial</c:v>
                </c:pt>
                <c:pt idx="2">
                  <c:v>No conozco</c:v>
                </c:pt>
              </c:strCache>
            </c:strRef>
          </c:cat>
          <c:val>
            <c:numRef>
              <c:f>'pregunta 5'!$B$5:$B$7</c:f>
              <c:numCache>
                <c:formatCode>General</c:formatCode>
                <c:ptCount val="3"/>
                <c:pt idx="0">
                  <c:v>11</c:v>
                </c:pt>
                <c:pt idx="1">
                  <c:v>9</c:v>
                </c:pt>
                <c:pt idx="2">
                  <c:v>0</c:v>
                </c:pt>
              </c:numCache>
            </c:numRef>
          </c:val>
        </c:ser>
        <c:axId val="85347712"/>
        <c:axId val="91108480"/>
      </c:barChart>
      <c:catAx>
        <c:axId val="85347712"/>
        <c:scaling>
          <c:orientation val="minMax"/>
        </c:scaling>
        <c:axPos val="b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1108480"/>
        <c:crosses val="autoZero"/>
        <c:auto val="1"/>
        <c:lblAlgn val="ctr"/>
        <c:lblOffset val="100"/>
      </c:catAx>
      <c:valAx>
        <c:axId val="9110848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85347712"/>
        <c:crosses val="autoZero"/>
        <c:crossBetween val="between"/>
      </c:val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5"/>
  <c:chart>
    <c:title>
      <c:tx>
        <c:rich>
          <a:bodyPr/>
          <a:lstStyle/>
          <a:p>
            <a:pPr>
              <a:defRPr lang="it-IT"/>
            </a:pPr>
            <a:r>
              <a:rPr lang="en-US"/>
              <a:t>onsideras que han disminuido o han desaparecido algunas especies de animales o plantas (algas)en tu localidad?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pregunta6!$B$4</c:f>
              <c:strCache>
                <c:ptCount val="1"/>
                <c:pt idx="0">
                  <c:v>fi</c:v>
                </c:pt>
              </c:strCache>
            </c:strRef>
          </c:tx>
          <c:cat>
            <c:strRef>
              <c:f>pregunta6!$A$6:$A$8</c:f>
              <c:strCache>
                <c:ptCount val="3"/>
                <c:pt idx="0">
                  <c:v>Si</c:v>
                </c:pt>
                <c:pt idx="1">
                  <c:v>No</c:v>
                </c:pt>
                <c:pt idx="2">
                  <c:v>No conozco</c:v>
                </c:pt>
              </c:strCache>
            </c:strRef>
          </c:cat>
          <c:val>
            <c:numRef>
              <c:f>pregunta6!$B$5:$B$7</c:f>
              <c:numCache>
                <c:formatCode>General</c:formatCode>
                <c:ptCount val="3"/>
                <c:pt idx="0">
                  <c:v>16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</c:ser>
        <c:axId val="91144960"/>
        <c:axId val="91146496"/>
      </c:barChart>
      <c:catAx>
        <c:axId val="91144960"/>
        <c:scaling>
          <c:orientation val="minMax"/>
        </c:scaling>
        <c:axPos val="b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1146496"/>
        <c:crosses val="autoZero"/>
        <c:auto val="1"/>
        <c:lblAlgn val="ctr"/>
        <c:lblOffset val="100"/>
      </c:catAx>
      <c:valAx>
        <c:axId val="91146496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1144960"/>
        <c:crosses val="autoZero"/>
        <c:crossBetween val="between"/>
      </c:val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2"/>
  <c:chart>
    <c:title>
      <c:tx>
        <c:rich>
          <a:bodyPr/>
          <a:lstStyle/>
          <a:p>
            <a:pPr>
              <a:defRPr lang="it-IT"/>
            </a:pPr>
            <a:r>
              <a:rPr lang="en-US"/>
              <a:t>¿En la pesca  que se realiza en tu localidad se tienen en cuenta medidas para el cuidado y preservación  de la especie?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[1]Hoja2!$B$69</c:f>
              <c:strCache>
                <c:ptCount val="1"/>
                <c:pt idx="0">
                  <c:v>fi</c:v>
                </c:pt>
              </c:strCache>
            </c:strRef>
          </c:tx>
          <c:cat>
            <c:strRef>
              <c:f>[1]Hoja2!$A$70:$A$72</c:f>
              <c:strCache>
                <c:ptCount val="3"/>
                <c:pt idx="0">
                  <c:v>Si </c:v>
                </c:pt>
                <c:pt idx="1">
                  <c:v>No</c:v>
                </c:pt>
                <c:pt idx="2">
                  <c:v>No conozco</c:v>
                </c:pt>
              </c:strCache>
            </c:strRef>
          </c:cat>
          <c:val>
            <c:numRef>
              <c:f>[1]Hoja2!$B$70:$B$72</c:f>
              <c:numCache>
                <c:formatCode>General</c:formatCode>
                <c:ptCount val="3"/>
                <c:pt idx="0">
                  <c:v>12</c:v>
                </c:pt>
                <c:pt idx="1">
                  <c:v>6</c:v>
                </c:pt>
                <c:pt idx="2">
                  <c:v>2</c:v>
                </c:pt>
              </c:numCache>
            </c:numRef>
          </c:val>
        </c:ser>
        <c:axId val="91559808"/>
        <c:axId val="91561344"/>
      </c:barChart>
      <c:catAx>
        <c:axId val="91559808"/>
        <c:scaling>
          <c:orientation val="minMax"/>
        </c:scaling>
        <c:axPos val="b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1561344"/>
        <c:crosses val="autoZero"/>
        <c:auto val="1"/>
        <c:lblAlgn val="ctr"/>
        <c:lblOffset val="100"/>
      </c:catAx>
      <c:valAx>
        <c:axId val="91561344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1559808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8"/>
  <c:chart>
    <c:title>
      <c:tx>
        <c:rich>
          <a:bodyPr/>
          <a:lstStyle/>
          <a:p>
            <a:pPr>
              <a:defRPr lang="it-IT"/>
            </a:pPr>
            <a:r>
              <a:rPr lang="en-US" baseline="0"/>
              <a:t>¿Qué institución controla la pesca en tu localidad?</a:t>
            </a:r>
            <a:endParaRPr lang="en-US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[1]Hoja2!$B$77</c:f>
              <c:strCache>
                <c:ptCount val="1"/>
                <c:pt idx="0">
                  <c:v>fi</c:v>
                </c:pt>
              </c:strCache>
            </c:strRef>
          </c:tx>
          <c:cat>
            <c:strRef>
              <c:f>[1]Hoja2!$A$78:$A$82</c:f>
              <c:strCache>
                <c:ptCount val="5"/>
                <c:pt idx="0">
                  <c:v>Municipalidad</c:v>
                </c:pt>
                <c:pt idx="1">
                  <c:v>SINAMPE</c:v>
                </c:pt>
                <c:pt idx="2">
                  <c:v>Gobierno Regional</c:v>
                </c:pt>
                <c:pt idx="3">
                  <c:v>Otros</c:v>
                </c:pt>
                <c:pt idx="4">
                  <c:v>No conoce</c:v>
                </c:pt>
              </c:strCache>
            </c:strRef>
          </c:cat>
          <c:val>
            <c:numRef>
              <c:f>[1]Hoja2!$B$78:$B$82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</c:ser>
        <c:axId val="91577344"/>
        <c:axId val="91591424"/>
      </c:barChart>
      <c:catAx>
        <c:axId val="91577344"/>
        <c:scaling>
          <c:orientation val="minMax"/>
        </c:scaling>
        <c:axPos val="b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1591424"/>
        <c:crosses val="autoZero"/>
        <c:auto val="1"/>
        <c:lblAlgn val="ctr"/>
        <c:lblOffset val="100"/>
      </c:catAx>
      <c:valAx>
        <c:axId val="91591424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1577344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9"/>
  <c:chart>
    <c:title>
      <c:tx>
        <c:rich>
          <a:bodyPr/>
          <a:lstStyle/>
          <a:p>
            <a:pPr>
              <a:defRPr lang="it-IT"/>
            </a:pPr>
            <a:r>
              <a:rPr lang="en-US"/>
              <a:t>La contaminación en tu localidad es por </a:t>
            </a:r>
          </a:p>
        </c:rich>
      </c:tx>
      <c:layout>
        <c:manualLayout>
          <c:xMode val="edge"/>
          <c:yMode val="edge"/>
          <c:x val="0.28374974492445049"/>
          <c:y val="3.1813753836811724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'Pregunta 9'!$B$2</c:f>
              <c:strCache>
                <c:ptCount val="1"/>
                <c:pt idx="0">
                  <c:v>fi</c:v>
                </c:pt>
              </c:strCache>
            </c:strRef>
          </c:tx>
          <c:cat>
            <c:strRef>
              <c:f>'Pregunta 9'!$A$4:$A$9</c:f>
              <c:strCache>
                <c:ptCount val="6"/>
                <c:pt idx="0">
                  <c:v>Fabricas</c:v>
                </c:pt>
                <c:pt idx="1">
                  <c:v>Arrojar basura</c:v>
                </c:pt>
                <c:pt idx="2">
                  <c:v>Productos quimicos</c:v>
                </c:pt>
                <c:pt idx="3">
                  <c:v>Pesca artesanal</c:v>
                </c:pt>
                <c:pt idx="4">
                  <c:v>Efectos sonoros</c:v>
                </c:pt>
                <c:pt idx="5">
                  <c:v>Todos</c:v>
                </c:pt>
              </c:strCache>
            </c:strRef>
          </c:cat>
          <c:val>
            <c:numRef>
              <c:f>'Pregunta 9'!$B$3:$B$8</c:f>
              <c:numCache>
                <c:formatCode>General</c:formatCode>
                <c:ptCount val="6"/>
                <c:pt idx="0">
                  <c:v>9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6</c:v>
                </c:pt>
              </c:numCache>
            </c:numRef>
          </c:val>
        </c:ser>
        <c:axId val="91414912"/>
        <c:axId val="91416448"/>
      </c:barChart>
      <c:catAx>
        <c:axId val="91414912"/>
        <c:scaling>
          <c:orientation val="minMax"/>
        </c:scaling>
        <c:axPos val="b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1416448"/>
        <c:crosses val="autoZero"/>
        <c:auto val="1"/>
        <c:lblAlgn val="ctr"/>
        <c:lblOffset val="100"/>
      </c:catAx>
      <c:valAx>
        <c:axId val="91416448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it-IT"/>
            </a:pPr>
            <a:endParaRPr lang="es-ES"/>
          </a:p>
        </c:txPr>
        <c:crossAx val="91414912"/>
        <c:crosses val="autoZero"/>
        <c:crossBetween val="between"/>
      </c:val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18</xdr:row>
      <xdr:rowOff>0</xdr:rowOff>
    </xdr:from>
    <xdr:to>
      <xdr:col>10</xdr:col>
      <xdr:colOff>217714</xdr:colOff>
      <xdr:row>37</xdr:row>
      <xdr:rowOff>122464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1959429</xdr:colOff>
      <xdr:row>11</xdr:row>
      <xdr:rowOff>136072</xdr:rowOff>
    </xdr:from>
    <xdr:to>
      <xdr:col>7</xdr:col>
      <xdr:colOff>489857</xdr:colOff>
      <xdr:row>27</xdr:row>
      <xdr:rowOff>149678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11</xdr:row>
      <xdr:rowOff>0</xdr:rowOff>
    </xdr:from>
    <xdr:to>
      <xdr:col>6</xdr:col>
      <xdr:colOff>723899</xdr:colOff>
      <xdr:row>23</xdr:row>
      <xdr:rowOff>145676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742950</xdr:colOff>
      <xdr:row>12</xdr:row>
      <xdr:rowOff>66675</xdr:rowOff>
    </xdr:from>
    <xdr:to>
      <xdr:col>8</xdr:col>
      <xdr:colOff>581025</xdr:colOff>
      <xdr:row>23</xdr:row>
      <xdr:rowOff>28574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7</xdr:col>
      <xdr:colOff>690129</xdr:colOff>
      <xdr:row>23</xdr:row>
      <xdr:rowOff>22514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733425</xdr:colOff>
      <xdr:row>12</xdr:row>
      <xdr:rowOff>152399</xdr:rowOff>
    </xdr:from>
    <xdr:to>
      <xdr:col>8</xdr:col>
      <xdr:colOff>409575</xdr:colOff>
      <xdr:row>24</xdr:row>
      <xdr:rowOff>142875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7</xdr:col>
      <xdr:colOff>448235</xdr:colOff>
      <xdr:row>21</xdr:row>
      <xdr:rowOff>56285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761999</xdr:colOff>
      <xdr:row>10</xdr:row>
      <xdr:rowOff>0</xdr:rowOff>
    </xdr:from>
    <xdr:to>
      <xdr:col>8</xdr:col>
      <xdr:colOff>212910</xdr:colOff>
      <xdr:row>28</xdr:row>
      <xdr:rowOff>134470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11</xdr:row>
      <xdr:rowOff>179294</xdr:rowOff>
    </xdr:from>
    <xdr:to>
      <xdr:col>9</xdr:col>
      <xdr:colOff>353787</xdr:colOff>
      <xdr:row>29</xdr:row>
      <xdr:rowOff>149680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462642</xdr:colOff>
      <xdr:row>12</xdr:row>
      <xdr:rowOff>108857</xdr:rowOff>
    </xdr:from>
    <xdr:to>
      <xdr:col>7</xdr:col>
      <xdr:colOff>653141</xdr:colOff>
      <xdr:row>27</xdr:row>
      <xdr:rowOff>122464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398317</xdr:colOff>
      <xdr:row>10</xdr:row>
      <xdr:rowOff>121227</xdr:rowOff>
    </xdr:from>
    <xdr:to>
      <xdr:col>9</xdr:col>
      <xdr:colOff>710045</xdr:colOff>
      <xdr:row>27</xdr:row>
      <xdr:rowOff>121227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-1</xdr:rowOff>
    </xdr:from>
    <xdr:to>
      <xdr:col>9</xdr:col>
      <xdr:colOff>675409</xdr:colOff>
      <xdr:row>31</xdr:row>
      <xdr:rowOff>121226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190499</xdr:rowOff>
    </xdr:from>
    <xdr:to>
      <xdr:col>7</xdr:col>
      <xdr:colOff>590550</xdr:colOff>
      <xdr:row>25</xdr:row>
      <xdr:rowOff>161924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11</xdr:row>
      <xdr:rowOff>133350</xdr:rowOff>
    </xdr:from>
    <xdr:to>
      <xdr:col>7</xdr:col>
      <xdr:colOff>77933</xdr:colOff>
      <xdr:row>19</xdr:row>
      <xdr:rowOff>86590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299357</xdr:colOff>
      <xdr:row>9</xdr:row>
      <xdr:rowOff>95250</xdr:rowOff>
    </xdr:from>
    <xdr:to>
      <xdr:col>10</xdr:col>
      <xdr:colOff>258536</xdr:colOff>
      <xdr:row>23</xdr:row>
      <xdr:rowOff>81643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/Copia%20de%20Mate%20machi%20NUEVO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/>
      <sheetData sheetId="1">
        <row r="4">
          <cell r="B4" t="str">
            <v>fi</v>
          </cell>
        </row>
        <row r="5">
          <cell r="A5" t="str">
            <v>Evitar botar basura</v>
          </cell>
          <cell r="B5">
            <v>8</v>
          </cell>
        </row>
        <row r="6">
          <cell r="A6" t="str">
            <v>Reciclar</v>
          </cell>
          <cell r="B6">
            <v>3</v>
          </cell>
        </row>
        <row r="7">
          <cell r="A7" t="str">
            <v>Cuidar areas verdes</v>
          </cell>
          <cell r="B7">
            <v>5</v>
          </cell>
        </row>
        <row r="8">
          <cell r="A8" t="str">
            <v>Otros</v>
          </cell>
          <cell r="B8">
            <v>2</v>
          </cell>
        </row>
        <row r="9">
          <cell r="A9" t="str">
            <v>Todos</v>
          </cell>
          <cell r="B9">
            <v>2</v>
          </cell>
        </row>
        <row r="69">
          <cell r="B69" t="str">
            <v>fi</v>
          </cell>
        </row>
        <row r="70">
          <cell r="A70" t="str">
            <v xml:space="preserve">Si </v>
          </cell>
          <cell r="B70">
            <v>12</v>
          </cell>
        </row>
        <row r="71">
          <cell r="A71" t="str">
            <v>No</v>
          </cell>
          <cell r="B71">
            <v>6</v>
          </cell>
        </row>
        <row r="72">
          <cell r="A72" t="str">
            <v>No conozco</v>
          </cell>
          <cell r="B72">
            <v>2</v>
          </cell>
        </row>
        <row r="77">
          <cell r="B77" t="str">
            <v>fi</v>
          </cell>
        </row>
        <row r="78">
          <cell r="A78" t="str">
            <v>Municipalidad</v>
          </cell>
          <cell r="B78">
            <v>3</v>
          </cell>
        </row>
        <row r="79">
          <cell r="A79" t="str">
            <v>SINAMPE</v>
          </cell>
          <cell r="B79">
            <v>3</v>
          </cell>
        </row>
        <row r="80">
          <cell r="A80" t="str">
            <v>Gobierno Regional</v>
          </cell>
          <cell r="B80">
            <v>0</v>
          </cell>
        </row>
        <row r="81">
          <cell r="A81" t="str">
            <v>Otros</v>
          </cell>
          <cell r="B81">
            <v>9</v>
          </cell>
        </row>
        <row r="82">
          <cell r="A82" t="str">
            <v>No conoce</v>
          </cell>
          <cell r="B82">
            <v>5</v>
          </cell>
        </row>
        <row r="101">
          <cell r="B101" t="str">
            <v>fi</v>
          </cell>
        </row>
        <row r="102">
          <cell r="A102" t="str">
            <v>Cuidado de Recursos Renovables</v>
          </cell>
          <cell r="B102">
            <v>1</v>
          </cell>
        </row>
        <row r="103">
          <cell r="A103" t="str">
            <v>Uso de Recursos Naturales</v>
          </cell>
          <cell r="B103">
            <v>2</v>
          </cell>
        </row>
        <row r="104">
          <cell r="A104" t="str">
            <v>Actividades Humanas</v>
          </cell>
          <cell r="B104">
            <v>5</v>
          </cell>
        </row>
        <row r="105">
          <cell r="A105" t="str">
            <v>Desarrollo en Grupo</v>
          </cell>
          <cell r="B105">
            <v>1</v>
          </cell>
        </row>
        <row r="106">
          <cell r="A106" t="str">
            <v>Dearrollo y Construccion</v>
          </cell>
          <cell r="B106">
            <v>5</v>
          </cell>
        </row>
        <row r="107">
          <cell r="A107" t="str">
            <v>Todos</v>
          </cell>
          <cell r="B107">
            <v>6</v>
          </cell>
        </row>
        <row r="121">
          <cell r="B121" t="str">
            <v>fi</v>
          </cell>
        </row>
        <row r="122">
          <cell r="A122" t="str">
            <v>Mantos</v>
          </cell>
          <cell r="B122">
            <v>5</v>
          </cell>
        </row>
        <row r="123">
          <cell r="A123" t="str">
            <v>Ceramicas</v>
          </cell>
          <cell r="B123">
            <v>3</v>
          </cell>
        </row>
        <row r="124">
          <cell r="A124" t="str">
            <v>Trepanaciones Craneanas</v>
          </cell>
          <cell r="B124">
            <v>5</v>
          </cell>
        </row>
        <row r="125">
          <cell r="A125" t="str">
            <v>Fardos Funerarios</v>
          </cell>
          <cell r="B125">
            <v>3</v>
          </cell>
        </row>
        <row r="126">
          <cell r="A126" t="str">
            <v>Todos</v>
          </cell>
          <cell r="B126">
            <v>4</v>
          </cell>
        </row>
        <row r="131">
          <cell r="B131" t="str">
            <v>fi</v>
          </cell>
        </row>
        <row r="132">
          <cell r="A132" t="str">
            <v>Pesquera</v>
          </cell>
          <cell r="B132">
            <v>4</v>
          </cell>
        </row>
        <row r="133">
          <cell r="A133" t="str">
            <v>Agricola</v>
          </cell>
          <cell r="B133">
            <v>1</v>
          </cell>
        </row>
        <row r="134">
          <cell r="A134" t="str">
            <v>Minera</v>
          </cell>
          <cell r="B134">
            <v>0</v>
          </cell>
        </row>
        <row r="135">
          <cell r="A135" t="str">
            <v>Turistica</v>
          </cell>
          <cell r="B135">
            <v>12</v>
          </cell>
        </row>
        <row r="136">
          <cell r="A136" t="str">
            <v>No sabe</v>
          </cell>
          <cell r="B136">
            <v>3</v>
          </cell>
        </row>
        <row r="141">
          <cell r="B141" t="str">
            <v>fi</v>
          </cell>
        </row>
        <row r="142">
          <cell r="A142" t="str">
            <v>Si</v>
          </cell>
          <cell r="B142">
            <v>16</v>
          </cell>
        </row>
        <row r="143">
          <cell r="A143" t="str">
            <v>No</v>
          </cell>
          <cell r="B143">
            <v>3</v>
          </cell>
        </row>
        <row r="144">
          <cell r="A144" t="str">
            <v>No conozco</v>
          </cell>
          <cell r="B144">
            <v>1</v>
          </cell>
        </row>
        <row r="149">
          <cell r="B149" t="str">
            <v>fi</v>
          </cell>
        </row>
        <row r="150">
          <cell r="A150" t="str">
            <v>Si</v>
          </cell>
          <cell r="B150">
            <v>6</v>
          </cell>
        </row>
        <row r="151">
          <cell r="A151" t="str">
            <v>No</v>
          </cell>
          <cell r="B151">
            <v>12</v>
          </cell>
        </row>
        <row r="152">
          <cell r="A152" t="str">
            <v>No conozco</v>
          </cell>
          <cell r="B152">
            <v>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2"/>
  <sheetViews>
    <sheetView zoomScale="70" zoomScaleNormal="70" zoomScalePageLayoutView="55" workbookViewId="0">
      <selection activeCell="A2" sqref="A2"/>
    </sheetView>
  </sheetViews>
  <sheetFormatPr baseColWidth="10" defaultRowHeight="15"/>
  <cols>
    <col min="1" max="1" width="33" customWidth="1"/>
  </cols>
  <sheetData>
    <row r="1" spans="1:20" ht="23.25">
      <c r="A1" s="30" t="s">
        <v>20</v>
      </c>
      <c r="B1" s="30"/>
      <c r="C1" s="30"/>
      <c r="D1" s="30"/>
      <c r="E1" s="30"/>
      <c r="F1" s="30"/>
      <c r="G1" s="31"/>
      <c r="H1" s="7"/>
      <c r="I1" s="7"/>
      <c r="J1" s="7"/>
      <c r="K1" s="7"/>
      <c r="L1" s="7"/>
    </row>
    <row r="2" spans="1:20" ht="23.25">
      <c r="A2" s="32" t="s">
        <v>21</v>
      </c>
      <c r="B2" s="33"/>
      <c r="C2" s="33"/>
      <c r="D2" s="33"/>
      <c r="E2" s="33"/>
      <c r="F2" s="33"/>
      <c r="G2" s="30"/>
      <c r="H2" s="17"/>
      <c r="I2" s="7"/>
      <c r="J2" s="7"/>
      <c r="K2" s="7"/>
      <c r="L2" s="7"/>
    </row>
    <row r="3" spans="1:20" ht="23.25">
      <c r="A3" s="30" t="s">
        <v>19</v>
      </c>
      <c r="B3" s="30"/>
      <c r="C3" s="30"/>
      <c r="D3" s="30"/>
      <c r="E3" s="30"/>
      <c r="F3" s="30"/>
      <c r="G3" s="31"/>
      <c r="H3" s="7"/>
      <c r="I3" s="7"/>
      <c r="J3" s="7"/>
      <c r="K3" s="7"/>
      <c r="L3" s="7"/>
    </row>
    <row r="4" spans="1:20" ht="23.25">
      <c r="A4" s="34" t="s">
        <v>18</v>
      </c>
      <c r="B4" s="35" t="s">
        <v>17</v>
      </c>
      <c r="C4" s="35" t="s">
        <v>16</v>
      </c>
      <c r="D4" s="35" t="s">
        <v>15</v>
      </c>
      <c r="E4" s="35" t="s">
        <v>14</v>
      </c>
      <c r="F4" s="35" t="s">
        <v>13</v>
      </c>
      <c r="G4" s="31"/>
      <c r="H4" s="38"/>
      <c r="I4" s="39" t="s">
        <v>12</v>
      </c>
      <c r="J4" s="39"/>
      <c r="K4" s="39"/>
      <c r="L4" s="38"/>
      <c r="M4" s="40"/>
      <c r="N4" s="41"/>
      <c r="O4" s="41"/>
      <c r="P4" s="10"/>
      <c r="Q4" s="10"/>
      <c r="R4" s="10"/>
      <c r="S4" s="10"/>
      <c r="T4" s="10"/>
    </row>
    <row r="5" spans="1:20" ht="23.25">
      <c r="A5" s="34" t="s">
        <v>11</v>
      </c>
      <c r="B5" s="35">
        <v>8</v>
      </c>
      <c r="C5" s="35">
        <v>8</v>
      </c>
      <c r="D5" s="35">
        <f>8/20</f>
        <v>0.4</v>
      </c>
      <c r="E5" s="35">
        <v>0.4</v>
      </c>
      <c r="F5" s="35">
        <f t="shared" ref="F5:F10" si="0">(D5*100)</f>
        <v>40</v>
      </c>
      <c r="G5" s="31"/>
      <c r="H5" s="38" t="s">
        <v>10</v>
      </c>
      <c r="I5" s="38"/>
      <c r="J5" s="38"/>
      <c r="K5" s="38"/>
      <c r="L5" s="38"/>
      <c r="M5" s="40"/>
      <c r="N5" s="41"/>
      <c r="O5" s="41"/>
      <c r="P5" s="10"/>
      <c r="Q5" s="10"/>
      <c r="R5" s="10"/>
      <c r="S5" s="10"/>
      <c r="T5" s="10"/>
    </row>
    <row r="6" spans="1:20" ht="23.25">
      <c r="A6" s="34" t="s">
        <v>9</v>
      </c>
      <c r="B6" s="35">
        <v>3</v>
      </c>
      <c r="C6" s="35">
        <v>11</v>
      </c>
      <c r="D6" s="35">
        <f>3/20</f>
        <v>0.15</v>
      </c>
      <c r="E6" s="35">
        <f>(E5+D6)</f>
        <v>0.55000000000000004</v>
      </c>
      <c r="F6" s="35">
        <f t="shared" si="0"/>
        <v>15</v>
      </c>
      <c r="G6" s="31"/>
      <c r="H6" s="38" t="s">
        <v>8</v>
      </c>
      <c r="I6" s="38"/>
      <c r="J6" s="38"/>
      <c r="K6" s="38"/>
      <c r="L6" s="38"/>
      <c r="M6" s="40"/>
      <c r="N6" s="41"/>
      <c r="O6" s="41"/>
      <c r="P6" s="10"/>
      <c r="Q6" s="10"/>
      <c r="R6" s="10"/>
      <c r="S6" s="10"/>
      <c r="T6" s="10"/>
    </row>
    <row r="7" spans="1:20" ht="23.25">
      <c r="A7" s="34" t="s">
        <v>7</v>
      </c>
      <c r="B7" s="35">
        <v>5</v>
      </c>
      <c r="C7" s="35">
        <v>16</v>
      </c>
      <c r="D7" s="35">
        <f>5/20</f>
        <v>0.25</v>
      </c>
      <c r="E7" s="35">
        <f>(E6+D7)</f>
        <v>0.8</v>
      </c>
      <c r="F7" s="35">
        <f t="shared" si="0"/>
        <v>25</v>
      </c>
      <c r="G7" s="31"/>
      <c r="H7" s="38" t="s">
        <v>6</v>
      </c>
      <c r="I7" s="38"/>
      <c r="J7" s="38"/>
      <c r="K7" s="38"/>
      <c r="L7" s="38"/>
      <c r="M7" s="40"/>
      <c r="N7" s="41"/>
      <c r="O7" s="41"/>
      <c r="P7" s="10"/>
      <c r="Q7" s="10"/>
      <c r="R7" s="10"/>
      <c r="S7" s="10"/>
      <c r="T7" s="10"/>
    </row>
    <row r="8" spans="1:20" ht="23.25">
      <c r="A8" s="34" t="s">
        <v>5</v>
      </c>
      <c r="B8" s="35">
        <v>2</v>
      </c>
      <c r="C8" s="35">
        <v>18</v>
      </c>
      <c r="D8" s="35">
        <f>2/20</f>
        <v>0.1</v>
      </c>
      <c r="E8" s="35">
        <f>(E7+D8)</f>
        <v>0.9</v>
      </c>
      <c r="F8" s="35">
        <f t="shared" si="0"/>
        <v>10</v>
      </c>
      <c r="G8" s="31"/>
      <c r="H8" s="38" t="s">
        <v>4</v>
      </c>
      <c r="I8" s="38"/>
      <c r="J8" s="38"/>
      <c r="K8" s="38"/>
      <c r="L8" s="38"/>
      <c r="M8" s="40"/>
      <c r="N8" s="41"/>
      <c r="O8" s="41"/>
      <c r="P8" s="10"/>
      <c r="Q8" s="10"/>
      <c r="R8" s="10"/>
      <c r="S8" s="10"/>
      <c r="T8" s="10"/>
    </row>
    <row r="9" spans="1:20" ht="23.25">
      <c r="A9" s="34" t="s">
        <v>3</v>
      </c>
      <c r="B9" s="35">
        <v>2</v>
      </c>
      <c r="C9" s="35">
        <v>20</v>
      </c>
      <c r="D9" s="35">
        <f>2/20</f>
        <v>0.1</v>
      </c>
      <c r="E9" s="35">
        <f>(E8+D9)</f>
        <v>1</v>
      </c>
      <c r="F9" s="35">
        <f t="shared" si="0"/>
        <v>10</v>
      </c>
      <c r="G9" s="31"/>
      <c r="H9" s="38" t="s">
        <v>2</v>
      </c>
      <c r="I9" s="38"/>
      <c r="J9" s="38"/>
      <c r="K9" s="38"/>
      <c r="L9" s="38"/>
      <c r="M9" s="40"/>
      <c r="N9" s="40"/>
      <c r="O9" s="41"/>
      <c r="P9" s="10"/>
      <c r="Q9" s="10"/>
      <c r="R9" s="10"/>
      <c r="S9" s="10"/>
      <c r="T9" s="10"/>
    </row>
    <row r="10" spans="1:20" ht="23.25">
      <c r="A10" s="34" t="s">
        <v>1</v>
      </c>
      <c r="B10" s="35">
        <v>20</v>
      </c>
      <c r="C10" s="35"/>
      <c r="D10" s="35">
        <v>1</v>
      </c>
      <c r="E10" s="35"/>
      <c r="F10" s="35">
        <f t="shared" si="0"/>
        <v>100</v>
      </c>
      <c r="G10" s="31"/>
      <c r="H10" s="38" t="s">
        <v>0</v>
      </c>
      <c r="I10" s="38"/>
      <c r="J10" s="38"/>
      <c r="K10" s="38"/>
      <c r="L10" s="38"/>
      <c r="M10" s="40"/>
      <c r="N10" s="40"/>
      <c r="O10" s="41"/>
      <c r="P10" s="10"/>
      <c r="Q10" s="10"/>
      <c r="R10" s="10"/>
      <c r="S10" s="10"/>
      <c r="T10" s="10"/>
    </row>
    <row r="11" spans="1:20" ht="23.25">
      <c r="A11" s="36"/>
      <c r="B11" s="37"/>
      <c r="C11" s="37"/>
      <c r="D11" s="37"/>
      <c r="E11" s="37"/>
      <c r="F11" s="37"/>
      <c r="G11" s="31"/>
      <c r="H11" s="38"/>
      <c r="I11" s="38"/>
      <c r="J11" s="38"/>
      <c r="K11" s="38"/>
      <c r="L11" s="38"/>
      <c r="M11" s="40"/>
      <c r="N11" s="40"/>
      <c r="O11" s="41"/>
      <c r="P11" s="10"/>
      <c r="Q11" s="10"/>
      <c r="R11" s="10"/>
      <c r="S11" s="10"/>
      <c r="T11" s="10"/>
    </row>
    <row r="12" spans="1:20" ht="23.25">
      <c r="A12" s="23"/>
      <c r="B12" s="23"/>
      <c r="C12" s="23"/>
      <c r="D12" s="23"/>
      <c r="E12" s="23"/>
      <c r="F12" s="23"/>
      <c r="G12" s="23"/>
      <c r="H12" s="42"/>
      <c r="I12" s="38"/>
      <c r="J12" s="38"/>
      <c r="K12" s="38"/>
      <c r="L12" s="38"/>
      <c r="M12" s="40"/>
      <c r="N12" s="40"/>
      <c r="O12" s="41"/>
      <c r="P12" s="10"/>
      <c r="Q12" s="10"/>
      <c r="R12" s="10"/>
      <c r="S12" s="10"/>
      <c r="T12" s="10"/>
    </row>
    <row r="13" spans="1:20" ht="23.25">
      <c r="A13" s="15"/>
      <c r="B13" s="16"/>
      <c r="C13" s="16"/>
      <c r="D13" s="16"/>
      <c r="E13" s="16"/>
      <c r="F13" s="16"/>
      <c r="G13" s="1"/>
      <c r="H13" s="38" t="s">
        <v>21</v>
      </c>
      <c r="I13" s="38"/>
      <c r="J13" s="38"/>
      <c r="K13" s="38"/>
      <c r="L13" s="38"/>
      <c r="M13" s="41"/>
      <c r="N13" s="41"/>
      <c r="O13" s="41"/>
      <c r="P13" s="10"/>
      <c r="Q13" s="10"/>
      <c r="R13" s="10"/>
      <c r="S13" s="10"/>
      <c r="T13" s="10"/>
    </row>
    <row r="14" spans="1:20">
      <c r="A14" s="8"/>
      <c r="B14" s="9"/>
      <c r="C14" s="9"/>
      <c r="D14" s="9"/>
      <c r="E14" s="9"/>
      <c r="F14" s="9"/>
      <c r="G14" s="7"/>
      <c r="H14" s="7"/>
      <c r="I14" s="7"/>
      <c r="J14" s="7"/>
      <c r="K14" s="7"/>
      <c r="L14" s="7"/>
      <c r="M14" s="1"/>
      <c r="N14" s="1"/>
    </row>
    <row r="15" spans="1:20">
      <c r="A15" s="5"/>
      <c r="B15" s="4"/>
      <c r="C15" s="4"/>
      <c r="D15" s="4"/>
      <c r="E15" s="4"/>
      <c r="F15" s="4"/>
      <c r="M15" s="1"/>
      <c r="N15" s="1"/>
    </row>
    <row r="16" spans="1:20">
      <c r="A16" s="5"/>
      <c r="B16" s="4"/>
      <c r="C16" s="4"/>
      <c r="D16" s="4"/>
      <c r="E16" s="4"/>
      <c r="F16" s="4"/>
      <c r="M16" s="1"/>
      <c r="N16" s="1"/>
    </row>
    <row r="17" spans="1:14">
      <c r="A17" s="5"/>
      <c r="B17" s="4"/>
      <c r="C17" s="4"/>
      <c r="D17" s="4"/>
      <c r="E17" s="4"/>
      <c r="F17" s="4"/>
      <c r="M17" s="1"/>
      <c r="N17" s="1"/>
    </row>
    <row r="18" spans="1:14">
      <c r="A18" s="5"/>
      <c r="B18" s="4"/>
      <c r="C18" s="4"/>
      <c r="D18" s="4"/>
      <c r="E18" s="4"/>
      <c r="F18" s="4"/>
      <c r="M18" s="1"/>
      <c r="N18" s="1"/>
    </row>
    <row r="19" spans="1:14">
      <c r="A19" s="5"/>
      <c r="B19" s="4"/>
      <c r="C19" s="4"/>
      <c r="D19" s="4"/>
      <c r="E19" s="4"/>
      <c r="F19" s="4"/>
      <c r="M19" s="1"/>
      <c r="N19" s="1"/>
    </row>
    <row r="20" spans="1:14">
      <c r="A20" s="5"/>
      <c r="B20" s="4"/>
      <c r="C20" s="4"/>
      <c r="D20" s="4"/>
      <c r="E20" s="4"/>
      <c r="F20" s="4"/>
      <c r="M20" s="1"/>
      <c r="N20" s="1"/>
    </row>
    <row r="21" spans="1:14">
      <c r="A21" s="5"/>
      <c r="B21" s="4"/>
      <c r="C21" s="4"/>
      <c r="D21" s="4"/>
      <c r="E21" s="4"/>
      <c r="F21" s="4"/>
      <c r="M21" s="1"/>
      <c r="N21" s="1"/>
    </row>
    <row r="22" spans="1:14">
      <c r="A22" s="5"/>
      <c r="B22" s="4"/>
      <c r="C22" s="4"/>
      <c r="D22" s="4"/>
      <c r="E22" s="4"/>
      <c r="F22" s="4"/>
      <c r="M22" s="1"/>
      <c r="N22" s="1"/>
    </row>
    <row r="23" spans="1:14">
      <c r="A23" s="5"/>
      <c r="B23" s="4"/>
      <c r="C23" s="4"/>
      <c r="D23" s="4"/>
      <c r="E23" s="4"/>
      <c r="F23" s="4"/>
      <c r="M23" s="1"/>
      <c r="N23" s="1"/>
    </row>
    <row r="24" spans="1:14">
      <c r="A24" s="5"/>
      <c r="B24" s="4"/>
      <c r="C24" s="4"/>
      <c r="D24" s="4"/>
      <c r="E24" s="4"/>
      <c r="F24" s="4"/>
      <c r="M24" s="1"/>
      <c r="N24" s="1"/>
    </row>
    <row r="27" spans="1:14">
      <c r="M27" s="1"/>
      <c r="N27" s="1"/>
    </row>
    <row r="28" spans="1:14">
      <c r="M28" s="1"/>
      <c r="N28" s="1"/>
    </row>
    <row r="29" spans="1:14">
      <c r="M29" s="1"/>
      <c r="N29" s="1"/>
    </row>
    <row r="30" spans="1:14">
      <c r="F30" s="1"/>
      <c r="G30" s="1"/>
      <c r="M30" s="1"/>
      <c r="N30" s="1"/>
    </row>
    <row r="31" spans="1:14">
      <c r="A31" s="3"/>
      <c r="B31" s="3"/>
      <c r="C31" s="3"/>
      <c r="D31" s="3"/>
      <c r="E31" s="3"/>
      <c r="F31" s="2"/>
      <c r="G31" s="1"/>
    </row>
    <row r="32" spans="1:14">
      <c r="A32" s="3"/>
      <c r="B32" s="3"/>
      <c r="C32" s="3"/>
      <c r="D32" s="3"/>
      <c r="E32" s="3"/>
      <c r="F32" s="2"/>
      <c r="G32" s="1"/>
      <c r="M32" s="6"/>
      <c r="N32" s="6"/>
    </row>
  </sheetData>
  <pageMargins left="0.25" right="0.25" top="0.75" bottom="0.75" header="0.3" footer="0.3"/>
  <pageSetup paperSize="9" orientation="landscape" horizontalDpi="300" verticalDpi="300" r:id="rId1"/>
  <drawing r:id="rId2"/>
  <picture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2:W14"/>
  <sheetViews>
    <sheetView tabSelected="1" zoomScale="70" zoomScaleNormal="70" workbookViewId="0">
      <selection activeCell="J16" sqref="J16"/>
    </sheetView>
  </sheetViews>
  <sheetFormatPr baseColWidth="10" defaultRowHeight="15"/>
  <cols>
    <col min="1" max="1" width="48" customWidth="1"/>
  </cols>
  <sheetData>
    <row r="2" spans="1:23" ht="21">
      <c r="A2" s="97" t="s">
        <v>146</v>
      </c>
      <c r="B2" s="98"/>
      <c r="C2" s="98"/>
      <c r="D2" s="98"/>
      <c r="E2" s="98"/>
      <c r="F2" s="98"/>
    </row>
    <row r="3" spans="1:23" ht="23.25">
      <c r="A3" s="46" t="s">
        <v>100</v>
      </c>
      <c r="B3" s="47" t="s">
        <v>17</v>
      </c>
      <c r="C3" s="48" t="s">
        <v>16</v>
      </c>
      <c r="D3" s="48" t="s">
        <v>15</v>
      </c>
      <c r="E3" s="48" t="s">
        <v>14</v>
      </c>
      <c r="F3" s="48" t="s">
        <v>13</v>
      </c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23" ht="23.25">
      <c r="A4" s="47" t="s">
        <v>101</v>
      </c>
      <c r="B4" s="47">
        <v>1</v>
      </c>
      <c r="C4" s="48">
        <v>1</v>
      </c>
      <c r="D4" s="48">
        <f>1/20</f>
        <v>0.05</v>
      </c>
      <c r="E4" s="48">
        <v>0.05</v>
      </c>
      <c r="F4" s="48">
        <v>5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</row>
    <row r="5" spans="1:23" ht="23.25">
      <c r="A5" s="47" t="s">
        <v>102</v>
      </c>
      <c r="B5" s="47">
        <v>2</v>
      </c>
      <c r="C5" s="48">
        <v>3</v>
      </c>
      <c r="D5" s="48">
        <f>2/20</f>
        <v>0.1</v>
      </c>
      <c r="E5" s="48">
        <v>0.15</v>
      </c>
      <c r="F5" s="48">
        <v>10</v>
      </c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23" ht="23.25">
      <c r="A6" s="47" t="s">
        <v>103</v>
      </c>
      <c r="B6" s="47">
        <v>5</v>
      </c>
      <c r="C6" s="48">
        <v>8</v>
      </c>
      <c r="D6" s="57">
        <f>5/20</f>
        <v>0.25</v>
      </c>
      <c r="E6" s="48">
        <v>0.4</v>
      </c>
      <c r="F6" s="48">
        <v>25</v>
      </c>
      <c r="G6" s="46"/>
      <c r="H6" s="46"/>
      <c r="I6" s="96" t="s">
        <v>12</v>
      </c>
      <c r="J6" s="96"/>
      <c r="K6" s="96"/>
      <c r="L6" s="96"/>
      <c r="M6" s="73"/>
      <c r="N6" s="73"/>
      <c r="O6" s="73"/>
      <c r="P6" s="73"/>
      <c r="Q6" s="73"/>
      <c r="R6" s="73"/>
      <c r="S6" s="74"/>
      <c r="T6" s="74"/>
      <c r="U6" s="74"/>
      <c r="V6" s="74"/>
      <c r="W6" s="74"/>
    </row>
    <row r="7" spans="1:23" ht="23.25">
      <c r="A7" s="47" t="s">
        <v>104</v>
      </c>
      <c r="B7" s="47">
        <v>1</v>
      </c>
      <c r="C7" s="48">
        <v>9</v>
      </c>
      <c r="D7" s="48">
        <f>1/20</f>
        <v>0.05</v>
      </c>
      <c r="E7" s="48">
        <v>0.45</v>
      </c>
      <c r="F7" s="48">
        <v>5</v>
      </c>
      <c r="G7" s="46"/>
      <c r="H7" s="46"/>
      <c r="I7" s="73" t="s">
        <v>105</v>
      </c>
      <c r="J7" s="73"/>
      <c r="K7" s="73"/>
      <c r="L7" s="73"/>
      <c r="M7" s="73"/>
      <c r="N7" s="73"/>
      <c r="O7" s="73"/>
      <c r="P7" s="73"/>
      <c r="Q7" s="73"/>
      <c r="R7" s="73"/>
      <c r="S7" s="74"/>
      <c r="T7" s="74"/>
      <c r="U7" s="74"/>
      <c r="V7" s="74"/>
      <c r="W7" s="74"/>
    </row>
    <row r="8" spans="1:23" ht="23.25">
      <c r="A8" s="47" t="s">
        <v>106</v>
      </c>
      <c r="B8" s="47">
        <v>5</v>
      </c>
      <c r="C8" s="48">
        <v>14</v>
      </c>
      <c r="D8" s="48">
        <f>5/20</f>
        <v>0.25</v>
      </c>
      <c r="E8" s="48">
        <v>0.7</v>
      </c>
      <c r="F8" s="48">
        <v>25</v>
      </c>
      <c r="G8" s="46"/>
      <c r="H8" s="46"/>
      <c r="I8" s="73" t="s">
        <v>107</v>
      </c>
      <c r="J8" s="73"/>
      <c r="K8" s="73"/>
      <c r="L8" s="73"/>
      <c r="M8" s="73"/>
      <c r="N8" s="73"/>
      <c r="O8" s="73"/>
      <c r="P8" s="73"/>
      <c r="Q8" s="73"/>
      <c r="R8" s="73"/>
      <c r="S8" s="74"/>
      <c r="T8" s="74"/>
      <c r="U8" s="74"/>
      <c r="V8" s="74"/>
      <c r="W8" s="74"/>
    </row>
    <row r="9" spans="1:23" ht="23.25">
      <c r="A9" s="47" t="s">
        <v>108</v>
      </c>
      <c r="B9" s="47">
        <v>6</v>
      </c>
      <c r="C9" s="48">
        <v>20</v>
      </c>
      <c r="D9" s="48">
        <f>6/20</f>
        <v>0.3</v>
      </c>
      <c r="E9" s="48">
        <v>1</v>
      </c>
      <c r="F9" s="48">
        <v>30</v>
      </c>
      <c r="G9" s="46"/>
      <c r="H9" s="46"/>
      <c r="I9" s="73" t="s">
        <v>109</v>
      </c>
      <c r="J9" s="73"/>
      <c r="K9" s="73"/>
      <c r="L9" s="73"/>
      <c r="M9" s="73"/>
      <c r="N9" s="73"/>
      <c r="O9" s="73"/>
      <c r="P9" s="73"/>
      <c r="Q9" s="73"/>
      <c r="R9" s="73"/>
      <c r="S9" s="74"/>
      <c r="T9" s="74"/>
      <c r="U9" s="74"/>
      <c r="V9" s="74"/>
      <c r="W9" s="74"/>
    </row>
    <row r="10" spans="1:23" ht="23.25">
      <c r="A10" s="47" t="s">
        <v>3</v>
      </c>
      <c r="B10" s="47">
        <v>20</v>
      </c>
      <c r="C10" s="48"/>
      <c r="D10" s="48">
        <v>1</v>
      </c>
      <c r="E10" s="48"/>
      <c r="F10" s="48">
        <v>100</v>
      </c>
      <c r="G10" s="46"/>
      <c r="H10" s="46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4"/>
      <c r="T10" s="74"/>
      <c r="U10" s="74"/>
      <c r="V10" s="74"/>
      <c r="W10" s="74"/>
    </row>
    <row r="11" spans="1:23" ht="23.25">
      <c r="A11" s="47" t="s">
        <v>1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</row>
    <row r="12" spans="1:23" ht="23.2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1:23" ht="23.25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</row>
    <row r="14" spans="1:23" ht="23.25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</row>
  </sheetData>
  <mergeCells count="2">
    <mergeCell ref="I6:L6"/>
    <mergeCell ref="A2:F2"/>
  </mergeCells>
  <pageMargins left="0.7" right="0.7" top="0.75" bottom="0.75" header="0.3" footer="0.3"/>
  <drawing r:id="rId1"/>
  <picture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B3:X11"/>
  <sheetViews>
    <sheetView zoomScale="85" zoomScaleNormal="85" workbookViewId="0">
      <selection activeCell="B3" sqref="B3:G3"/>
    </sheetView>
  </sheetViews>
  <sheetFormatPr baseColWidth="10" defaultRowHeight="15"/>
  <cols>
    <col min="2" max="2" width="29.85546875" customWidth="1"/>
  </cols>
  <sheetData>
    <row r="3" spans="2:24" ht="21">
      <c r="B3" s="100" t="s">
        <v>145</v>
      </c>
      <c r="C3" s="101"/>
      <c r="D3" s="101"/>
      <c r="E3" s="101"/>
      <c r="F3" s="101"/>
      <c r="G3" s="101"/>
      <c r="J3" s="99" t="s">
        <v>12</v>
      </c>
      <c r="K3" s="99"/>
      <c r="L3" s="99"/>
      <c r="M3" s="99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2:24" ht="23.25">
      <c r="B4" s="76" t="s">
        <v>110</v>
      </c>
      <c r="C4" s="76" t="s">
        <v>17</v>
      </c>
      <c r="D4" s="77" t="s">
        <v>16</v>
      </c>
      <c r="E4" s="77" t="s">
        <v>15</v>
      </c>
      <c r="F4" s="77" t="s">
        <v>14</v>
      </c>
      <c r="G4" s="77" t="s">
        <v>13</v>
      </c>
      <c r="H4" s="27"/>
      <c r="I4" s="27"/>
      <c r="J4" s="75" t="s">
        <v>111</v>
      </c>
      <c r="K4" s="75"/>
      <c r="L4" s="75"/>
      <c r="M4" s="75"/>
      <c r="N4" s="75"/>
      <c r="O4" s="75"/>
      <c r="P4" s="75"/>
      <c r="Q4" s="75"/>
      <c r="R4" s="75"/>
      <c r="S4" s="14"/>
      <c r="T4" s="14"/>
      <c r="U4" s="14"/>
      <c r="V4" s="14"/>
      <c r="W4" s="14"/>
      <c r="X4" s="14"/>
    </row>
    <row r="5" spans="2:24" ht="23.25">
      <c r="B5" s="76" t="s">
        <v>112</v>
      </c>
      <c r="C5" s="76">
        <v>1</v>
      </c>
      <c r="D5" s="77">
        <v>1</v>
      </c>
      <c r="E5" s="77">
        <f>1/20</f>
        <v>0.05</v>
      </c>
      <c r="F5" s="77">
        <v>0.05</v>
      </c>
      <c r="G5" s="77">
        <v>5</v>
      </c>
      <c r="H5" s="27"/>
      <c r="I5" s="27"/>
      <c r="J5" s="75" t="s">
        <v>113</v>
      </c>
      <c r="K5" s="75"/>
      <c r="L5" s="75"/>
      <c r="M5" s="75"/>
      <c r="N5" s="75"/>
      <c r="O5" s="75"/>
      <c r="P5" s="75"/>
      <c r="Q5" s="75"/>
      <c r="R5" s="75"/>
      <c r="S5" s="14"/>
      <c r="T5" s="14"/>
      <c r="U5" s="14"/>
      <c r="V5" s="14"/>
      <c r="W5" s="14"/>
      <c r="X5" s="14"/>
    </row>
    <row r="6" spans="2:24" ht="23.25">
      <c r="B6" s="76" t="s">
        <v>114</v>
      </c>
      <c r="C6" s="76">
        <v>0</v>
      </c>
      <c r="D6" s="77">
        <v>1</v>
      </c>
      <c r="E6" s="77">
        <f>0</f>
        <v>0</v>
      </c>
      <c r="F6" s="77">
        <v>0.05</v>
      </c>
      <c r="G6" s="77">
        <v>0</v>
      </c>
      <c r="H6" s="27"/>
      <c r="I6" s="27"/>
      <c r="J6" s="75" t="s">
        <v>115</v>
      </c>
      <c r="K6" s="75"/>
      <c r="L6" s="75"/>
      <c r="M6" s="75"/>
      <c r="N6" s="75"/>
      <c r="O6" s="75"/>
      <c r="P6" s="75"/>
      <c r="Q6" s="75"/>
      <c r="R6" s="75"/>
      <c r="S6" s="14"/>
      <c r="T6" s="14"/>
      <c r="U6" s="14"/>
      <c r="V6" s="14"/>
      <c r="W6" s="14"/>
      <c r="X6" s="14"/>
    </row>
    <row r="7" spans="2:24" ht="23.25">
      <c r="B7" s="76" t="s">
        <v>116</v>
      </c>
      <c r="C7" s="76">
        <v>14</v>
      </c>
      <c r="D7" s="77">
        <v>15</v>
      </c>
      <c r="E7" s="77">
        <f>14/20</f>
        <v>0.7</v>
      </c>
      <c r="F7" s="77">
        <v>0.75</v>
      </c>
      <c r="G7" s="77">
        <v>70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</row>
    <row r="8" spans="2:24" ht="23.25">
      <c r="B8" s="76" t="s">
        <v>117</v>
      </c>
      <c r="C8" s="76">
        <v>5</v>
      </c>
      <c r="D8" s="77">
        <v>20</v>
      </c>
      <c r="E8" s="77">
        <f>5/20</f>
        <v>0.25</v>
      </c>
      <c r="F8" s="77">
        <v>1</v>
      </c>
      <c r="G8" s="77">
        <v>25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2:24" ht="23.25">
      <c r="B9" s="76" t="s">
        <v>118</v>
      </c>
      <c r="C9" s="76">
        <v>20</v>
      </c>
      <c r="D9" s="77"/>
      <c r="E9" s="77">
        <v>1</v>
      </c>
      <c r="F9" s="77"/>
      <c r="G9" s="77">
        <v>100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pans="2:24" ht="23.25">
      <c r="B10" s="76" t="s">
        <v>1</v>
      </c>
      <c r="C10" s="76"/>
      <c r="D10" s="77"/>
      <c r="E10" s="77"/>
      <c r="F10" s="77"/>
      <c r="G10" s="7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</row>
    <row r="11" spans="2:24" ht="23.25"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</row>
  </sheetData>
  <mergeCells count="2">
    <mergeCell ref="J3:M3"/>
    <mergeCell ref="B3:G3"/>
  </mergeCells>
  <pageMargins left="0.7" right="0.7" top="0.75" bottom="0.75" header="0.3" footer="0.3"/>
  <drawing r:id="rId1"/>
  <picture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B3:Q10"/>
  <sheetViews>
    <sheetView topLeftCell="B1" workbookViewId="0">
      <selection activeCell="J17" sqref="J17"/>
    </sheetView>
  </sheetViews>
  <sheetFormatPr baseColWidth="10" defaultRowHeight="15"/>
  <cols>
    <col min="2" max="2" width="31.5703125" customWidth="1"/>
  </cols>
  <sheetData>
    <row r="3" spans="2:17" ht="21">
      <c r="B3" s="102" t="s">
        <v>144</v>
      </c>
      <c r="C3" s="102"/>
      <c r="D3" s="102"/>
      <c r="E3" s="102"/>
      <c r="F3" s="102"/>
      <c r="G3" s="102"/>
    </row>
    <row r="4" spans="2:17" ht="21">
      <c r="B4" s="80" t="s">
        <v>119</v>
      </c>
      <c r="C4" s="80" t="s">
        <v>17</v>
      </c>
      <c r="D4" s="81" t="s">
        <v>16</v>
      </c>
      <c r="E4" s="81" t="s">
        <v>15</v>
      </c>
      <c r="F4" s="81" t="s">
        <v>14</v>
      </c>
      <c r="G4" s="81" t="s">
        <v>13</v>
      </c>
    </row>
    <row r="5" spans="2:17" ht="21">
      <c r="B5" s="80" t="s">
        <v>120</v>
      </c>
      <c r="C5" s="80">
        <v>5</v>
      </c>
      <c r="D5" s="81">
        <v>5</v>
      </c>
      <c r="E5" s="81">
        <f>5/20</f>
        <v>0.25</v>
      </c>
      <c r="F5" s="81">
        <v>0.25</v>
      </c>
      <c r="G5" s="81">
        <v>25</v>
      </c>
      <c r="I5" s="82"/>
      <c r="J5" s="83" t="s">
        <v>12</v>
      </c>
      <c r="K5" s="83"/>
      <c r="L5" s="83"/>
      <c r="M5" s="82"/>
      <c r="N5" s="82"/>
      <c r="O5" s="82"/>
      <c r="P5" s="82"/>
      <c r="Q5" s="84"/>
    </row>
    <row r="6" spans="2:17" ht="21">
      <c r="B6" s="80" t="s">
        <v>121</v>
      </c>
      <c r="C6" s="80">
        <v>3</v>
      </c>
      <c r="D6" s="81">
        <v>8</v>
      </c>
      <c r="E6" s="81">
        <f>3/20</f>
        <v>0.15</v>
      </c>
      <c r="F6" s="81">
        <v>0.4</v>
      </c>
      <c r="G6" s="81">
        <v>15</v>
      </c>
      <c r="I6" s="82" t="s">
        <v>124</v>
      </c>
      <c r="J6" s="82"/>
      <c r="K6" s="82"/>
      <c r="L6" s="82"/>
      <c r="M6" s="82"/>
      <c r="N6" s="82"/>
      <c r="O6" s="82"/>
      <c r="P6" s="82"/>
      <c r="Q6" s="84"/>
    </row>
    <row r="7" spans="2:17" ht="21">
      <c r="B7" s="80" t="s">
        <v>122</v>
      </c>
      <c r="C7" s="80">
        <v>5</v>
      </c>
      <c r="D7" s="81">
        <v>12</v>
      </c>
      <c r="E7" s="81">
        <f>5/20</f>
        <v>0.25</v>
      </c>
      <c r="F7" s="81">
        <v>0.65</v>
      </c>
      <c r="G7" s="81">
        <v>25</v>
      </c>
      <c r="I7" s="82" t="s">
        <v>125</v>
      </c>
      <c r="J7" s="82"/>
      <c r="K7" s="82"/>
      <c r="L7" s="82"/>
      <c r="M7" s="82"/>
      <c r="N7" s="82"/>
      <c r="O7" s="82"/>
      <c r="P7" s="82"/>
      <c r="Q7" s="84"/>
    </row>
    <row r="8" spans="2:17" ht="21">
      <c r="B8" s="80" t="s">
        <v>123</v>
      </c>
      <c r="C8" s="80">
        <v>3</v>
      </c>
      <c r="D8" s="81">
        <v>15</v>
      </c>
      <c r="E8" s="81">
        <f>3/20</f>
        <v>0.15</v>
      </c>
      <c r="F8" s="81">
        <v>0.8</v>
      </c>
      <c r="G8" s="81">
        <v>15</v>
      </c>
      <c r="I8" s="82" t="s">
        <v>126</v>
      </c>
      <c r="J8" s="82"/>
      <c r="K8" s="82"/>
      <c r="L8" s="82"/>
      <c r="M8" s="82"/>
      <c r="N8" s="82"/>
      <c r="O8" s="82"/>
      <c r="P8" s="82"/>
      <c r="Q8" s="84"/>
    </row>
    <row r="9" spans="2:17" ht="21">
      <c r="B9" s="80" t="s">
        <v>3</v>
      </c>
      <c r="C9" s="80">
        <v>4</v>
      </c>
      <c r="D9" s="81">
        <v>19</v>
      </c>
      <c r="E9" s="81">
        <f>4/20</f>
        <v>0.2</v>
      </c>
      <c r="F9" s="81">
        <v>1</v>
      </c>
      <c r="G9" s="81">
        <v>20</v>
      </c>
    </row>
    <row r="10" spans="2:17" ht="21">
      <c r="B10" s="80" t="s">
        <v>1</v>
      </c>
      <c r="C10" s="80">
        <v>20</v>
      </c>
      <c r="D10" s="81"/>
      <c r="E10" s="81">
        <v>1</v>
      </c>
      <c r="F10" s="81"/>
      <c r="G10" s="81">
        <v>100</v>
      </c>
    </row>
  </sheetData>
  <mergeCells count="1">
    <mergeCell ref="B3:G3"/>
  </mergeCells>
  <pageMargins left="0.7" right="0.7" top="0.75" bottom="0.75" header="0.3" footer="0.3"/>
  <pageSetup paperSize="9" orientation="landscape" horizontalDpi="300" verticalDpi="300" r:id="rId1"/>
  <drawing r:id="rId2"/>
  <picture r:id="rId3"/>
</worksheet>
</file>

<file path=xl/worksheets/sheet13.xml><?xml version="1.0" encoding="utf-8"?>
<worksheet xmlns="http://schemas.openxmlformats.org/spreadsheetml/2006/main" xmlns:r="http://schemas.openxmlformats.org/officeDocument/2006/relationships">
  <dimension ref="B3:P10"/>
  <sheetViews>
    <sheetView workbookViewId="0">
      <selection activeCell="B3" sqref="B3:G3"/>
    </sheetView>
  </sheetViews>
  <sheetFormatPr baseColWidth="10" defaultRowHeight="15"/>
  <cols>
    <col min="2" max="2" width="14.5703125" customWidth="1"/>
    <col min="7" max="7" width="41.5703125" customWidth="1"/>
  </cols>
  <sheetData>
    <row r="3" spans="2:16" ht="63" customHeight="1">
      <c r="B3" s="103" t="s">
        <v>147</v>
      </c>
      <c r="C3" s="103"/>
      <c r="D3" s="103"/>
      <c r="E3" s="103"/>
      <c r="F3" s="103"/>
      <c r="G3" s="103"/>
    </row>
    <row r="4" spans="2:16" ht="18.75">
      <c r="B4" s="85" t="s">
        <v>127</v>
      </c>
      <c r="C4" s="85" t="s">
        <v>17</v>
      </c>
      <c r="D4" s="86" t="s">
        <v>16</v>
      </c>
      <c r="E4" s="86" t="s">
        <v>15</v>
      </c>
      <c r="F4" s="86" t="s">
        <v>14</v>
      </c>
      <c r="G4" s="86" t="s">
        <v>13</v>
      </c>
      <c r="I4" s="104" t="s">
        <v>12</v>
      </c>
      <c r="J4" s="104"/>
      <c r="K4" s="104"/>
      <c r="L4" s="104"/>
      <c r="M4" s="87"/>
      <c r="N4" s="87"/>
      <c r="O4" s="87"/>
      <c r="P4" s="87"/>
    </row>
    <row r="5" spans="2:16" ht="18.75">
      <c r="B5" s="85" t="s">
        <v>128</v>
      </c>
      <c r="C5" s="85">
        <v>4</v>
      </c>
      <c r="D5" s="86">
        <v>4</v>
      </c>
      <c r="E5" s="86">
        <f>4/20</f>
        <v>0.2</v>
      </c>
      <c r="F5" s="86">
        <f>0.2</f>
        <v>0.2</v>
      </c>
      <c r="G5" s="86">
        <v>20</v>
      </c>
      <c r="I5" s="88" t="s">
        <v>133</v>
      </c>
      <c r="J5" s="88"/>
      <c r="K5" s="88"/>
      <c r="L5" s="88"/>
      <c r="M5" s="87"/>
      <c r="N5" s="87"/>
      <c r="O5" s="87"/>
      <c r="P5" s="87"/>
    </row>
    <row r="6" spans="2:16" ht="18.75">
      <c r="B6" s="85" t="s">
        <v>129</v>
      </c>
      <c r="C6" s="86">
        <v>1</v>
      </c>
      <c r="D6" s="86">
        <v>5</v>
      </c>
      <c r="E6" s="86">
        <f>1/20</f>
        <v>0.05</v>
      </c>
      <c r="F6" s="86">
        <v>0.25</v>
      </c>
      <c r="G6" s="86">
        <v>5</v>
      </c>
      <c r="I6" s="88" t="s">
        <v>134</v>
      </c>
      <c r="J6" s="88"/>
      <c r="K6" s="88"/>
      <c r="L6" s="88"/>
      <c r="M6" s="87"/>
      <c r="N6" s="87"/>
      <c r="O6" s="87"/>
      <c r="P6" s="87"/>
    </row>
    <row r="7" spans="2:16" ht="18.75">
      <c r="B7" s="85" t="s">
        <v>130</v>
      </c>
      <c r="C7" s="86">
        <v>0</v>
      </c>
      <c r="D7" s="86">
        <v>5</v>
      </c>
      <c r="E7" s="86">
        <f>0</f>
        <v>0</v>
      </c>
      <c r="F7" s="86">
        <v>0.25</v>
      </c>
      <c r="G7" s="86">
        <v>0</v>
      </c>
      <c r="I7" s="88" t="s">
        <v>135</v>
      </c>
      <c r="J7" s="88"/>
      <c r="K7" s="88"/>
      <c r="L7" s="88"/>
      <c r="M7" s="87"/>
      <c r="N7" s="87"/>
      <c r="O7" s="87"/>
      <c r="P7" s="87"/>
    </row>
    <row r="8" spans="2:16" ht="18.75">
      <c r="B8" s="85" t="s">
        <v>131</v>
      </c>
      <c r="C8" s="86">
        <v>12</v>
      </c>
      <c r="D8" s="86">
        <v>17</v>
      </c>
      <c r="E8" s="86">
        <f>12/20</f>
        <v>0.6</v>
      </c>
      <c r="F8" s="86">
        <v>0.85</v>
      </c>
      <c r="G8" s="86">
        <v>60</v>
      </c>
    </row>
    <row r="9" spans="2:16" ht="18.75">
      <c r="B9" s="85" t="s">
        <v>132</v>
      </c>
      <c r="C9" s="86">
        <v>3</v>
      </c>
      <c r="D9" s="86">
        <v>20</v>
      </c>
      <c r="E9" s="86">
        <f>3/20</f>
        <v>0.15</v>
      </c>
      <c r="F9" s="86">
        <v>1</v>
      </c>
      <c r="G9" s="86">
        <v>15</v>
      </c>
    </row>
    <row r="10" spans="2:16" ht="18.75">
      <c r="B10" s="85" t="s">
        <v>1</v>
      </c>
      <c r="C10" s="86">
        <v>20</v>
      </c>
      <c r="D10" s="86"/>
      <c r="E10" s="86">
        <v>1</v>
      </c>
      <c r="F10" s="86"/>
      <c r="G10" s="86">
        <v>100</v>
      </c>
    </row>
  </sheetData>
  <mergeCells count="2">
    <mergeCell ref="B3:G3"/>
    <mergeCell ref="I4:L4"/>
  </mergeCells>
  <pageMargins left="0.7" right="0.7" top="0.75" bottom="0.75" header="0.3" footer="0.3"/>
  <drawing r:id="rId1"/>
  <picture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C3:R9"/>
  <sheetViews>
    <sheetView workbookViewId="0">
      <selection activeCell="I22" sqref="I22"/>
    </sheetView>
  </sheetViews>
  <sheetFormatPr baseColWidth="10" defaultRowHeight="15"/>
  <sheetData>
    <row r="3" spans="3:18">
      <c r="C3" t="s">
        <v>148</v>
      </c>
    </row>
    <row r="4" spans="3:18">
      <c r="C4" t="s">
        <v>149</v>
      </c>
    </row>
    <row r="5" spans="3:18">
      <c r="C5" s="78" t="s">
        <v>136</v>
      </c>
      <c r="D5" s="78" t="s">
        <v>17</v>
      </c>
      <c r="E5" s="79" t="s">
        <v>16</v>
      </c>
      <c r="F5" s="79" t="s">
        <v>15</v>
      </c>
      <c r="G5" s="79" t="s">
        <v>14</v>
      </c>
      <c r="H5" s="79" t="s">
        <v>13</v>
      </c>
      <c r="J5" s="105" t="s">
        <v>12</v>
      </c>
      <c r="K5" s="105"/>
      <c r="L5" s="105"/>
      <c r="M5" s="105"/>
      <c r="N5" s="67"/>
      <c r="O5" s="67"/>
      <c r="P5" s="67"/>
      <c r="Q5" s="67"/>
      <c r="R5" s="67"/>
    </row>
    <row r="6" spans="3:18">
      <c r="C6" s="78" t="s">
        <v>42</v>
      </c>
      <c r="D6" s="78">
        <v>16</v>
      </c>
      <c r="E6" s="79">
        <v>16</v>
      </c>
      <c r="F6" s="79">
        <f>16/20</f>
        <v>0.8</v>
      </c>
      <c r="G6" s="79">
        <v>0.8</v>
      </c>
      <c r="H6" s="79">
        <v>80</v>
      </c>
      <c r="J6" s="1" t="s">
        <v>137</v>
      </c>
      <c r="K6" s="1"/>
      <c r="L6" s="1"/>
      <c r="M6" s="1"/>
      <c r="N6" s="67"/>
      <c r="O6" s="67"/>
      <c r="P6" s="67"/>
      <c r="Q6" s="67"/>
      <c r="R6" s="67"/>
    </row>
    <row r="7" spans="3:18">
      <c r="C7" s="78" t="s">
        <v>44</v>
      </c>
      <c r="D7" s="78">
        <v>3</v>
      </c>
      <c r="E7" s="79">
        <v>19</v>
      </c>
      <c r="F7" s="79">
        <f>3/20</f>
        <v>0.15</v>
      </c>
      <c r="G7" s="79">
        <v>0.95</v>
      </c>
      <c r="H7" s="79">
        <v>15</v>
      </c>
      <c r="J7" s="1" t="s">
        <v>138</v>
      </c>
      <c r="K7" s="1"/>
      <c r="L7" s="1"/>
      <c r="M7" s="1"/>
      <c r="N7" s="67"/>
      <c r="O7" s="67"/>
      <c r="P7" s="67"/>
      <c r="Q7" s="67"/>
      <c r="R7" s="67"/>
    </row>
    <row r="8" spans="3:18">
      <c r="C8" s="78" t="s">
        <v>46</v>
      </c>
      <c r="D8" s="78">
        <v>1</v>
      </c>
      <c r="E8" s="79">
        <v>20</v>
      </c>
      <c r="F8" s="79">
        <f>1/20</f>
        <v>0.05</v>
      </c>
      <c r="G8" s="79">
        <v>1</v>
      </c>
      <c r="H8" s="79">
        <v>5</v>
      </c>
      <c r="J8" s="1" t="s">
        <v>139</v>
      </c>
      <c r="K8" s="1"/>
      <c r="L8" s="1"/>
      <c r="M8" s="1"/>
      <c r="N8" s="67"/>
      <c r="O8" s="67"/>
      <c r="P8" s="67"/>
      <c r="Q8" s="67"/>
      <c r="R8" s="67"/>
    </row>
    <row r="9" spans="3:18">
      <c r="C9" s="78" t="s">
        <v>1</v>
      </c>
      <c r="D9" s="78">
        <v>20</v>
      </c>
      <c r="E9" s="79"/>
      <c r="F9" s="79">
        <v>1</v>
      </c>
      <c r="G9" s="79"/>
      <c r="H9" s="79">
        <v>100</v>
      </c>
    </row>
  </sheetData>
  <mergeCells count="1">
    <mergeCell ref="J5:M5"/>
  </mergeCells>
  <pageMargins left="0.7" right="0.7" top="0.75" bottom="0.75" header="0.3" footer="0.3"/>
  <drawing r:id="rId1"/>
  <picture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B3:P9"/>
  <sheetViews>
    <sheetView zoomScale="85" zoomScaleNormal="85" workbookViewId="0">
      <selection activeCell="J15" sqref="J15"/>
    </sheetView>
  </sheetViews>
  <sheetFormatPr baseColWidth="10" defaultRowHeight="15"/>
  <cols>
    <col min="2" max="2" width="20.85546875" customWidth="1"/>
    <col min="7" max="7" width="26.85546875" customWidth="1"/>
  </cols>
  <sheetData>
    <row r="3" spans="2:16" ht="21">
      <c r="B3" s="106" t="s">
        <v>150</v>
      </c>
      <c r="C3" s="106"/>
      <c r="D3" s="106"/>
      <c r="E3" s="106"/>
      <c r="F3" s="106"/>
      <c r="G3" s="106"/>
    </row>
    <row r="4" spans="2:16" ht="21">
      <c r="B4" s="92"/>
      <c r="C4" s="92"/>
      <c r="D4" s="92" t="s">
        <v>151</v>
      </c>
      <c r="E4" s="92"/>
      <c r="F4" s="92"/>
      <c r="G4" s="92"/>
    </row>
    <row r="5" spans="2:16" ht="21">
      <c r="B5" s="89" t="s">
        <v>140</v>
      </c>
      <c r="C5" s="89" t="s">
        <v>17</v>
      </c>
      <c r="D5" s="90" t="s">
        <v>16</v>
      </c>
      <c r="E5" s="90" t="s">
        <v>15</v>
      </c>
      <c r="F5" s="90" t="s">
        <v>14</v>
      </c>
      <c r="G5" s="90" t="s">
        <v>13</v>
      </c>
      <c r="I5" s="107" t="s">
        <v>12</v>
      </c>
      <c r="J5" s="107"/>
      <c r="K5" s="107"/>
      <c r="L5" s="107"/>
      <c r="M5" s="91"/>
      <c r="N5" s="91"/>
      <c r="O5" s="91"/>
      <c r="P5" s="91"/>
    </row>
    <row r="6" spans="2:16" ht="21">
      <c r="B6" s="89" t="s">
        <v>42</v>
      </c>
      <c r="C6" s="89">
        <v>6</v>
      </c>
      <c r="D6" s="90">
        <v>6</v>
      </c>
      <c r="E6" s="90">
        <f>6/20</f>
        <v>0.3</v>
      </c>
      <c r="F6" s="90">
        <f>0.3</f>
        <v>0.3</v>
      </c>
      <c r="G6" s="90">
        <v>30</v>
      </c>
      <c r="I6" s="91" t="s">
        <v>141</v>
      </c>
      <c r="J6" s="91"/>
      <c r="K6" s="91"/>
      <c r="L6" s="91"/>
      <c r="M6" s="91"/>
      <c r="N6" s="91"/>
      <c r="O6" s="91"/>
      <c r="P6" s="91"/>
    </row>
    <row r="7" spans="2:16" ht="21">
      <c r="B7" s="89" t="s">
        <v>44</v>
      </c>
      <c r="C7" s="89">
        <v>12</v>
      </c>
      <c r="D7" s="90">
        <v>18</v>
      </c>
      <c r="E7" s="90">
        <f>12/20</f>
        <v>0.6</v>
      </c>
      <c r="F7" s="90">
        <v>0.9</v>
      </c>
      <c r="G7" s="90">
        <v>60</v>
      </c>
      <c r="I7" s="91" t="s">
        <v>142</v>
      </c>
      <c r="J7" s="91"/>
      <c r="K7" s="91"/>
      <c r="L7" s="91"/>
      <c r="M7" s="91"/>
      <c r="N7" s="91"/>
      <c r="O7" s="91"/>
      <c r="P7" s="91"/>
    </row>
    <row r="8" spans="2:16" ht="21">
      <c r="B8" s="89" t="s">
        <v>46</v>
      </c>
      <c r="C8" s="89">
        <v>2</v>
      </c>
      <c r="D8" s="90">
        <v>20</v>
      </c>
      <c r="E8" s="90">
        <f>2/20</f>
        <v>0.1</v>
      </c>
      <c r="F8" s="90">
        <v>1</v>
      </c>
      <c r="G8" s="90">
        <v>10</v>
      </c>
      <c r="I8" s="91" t="s">
        <v>143</v>
      </c>
      <c r="J8" s="91"/>
      <c r="K8" s="91"/>
      <c r="L8" s="91"/>
      <c r="M8" s="91"/>
      <c r="N8" s="91"/>
      <c r="O8" s="91"/>
      <c r="P8" s="91"/>
    </row>
    <row r="9" spans="2:16" ht="21">
      <c r="B9" s="89" t="s">
        <v>1</v>
      </c>
      <c r="C9" s="89">
        <v>20</v>
      </c>
      <c r="D9" s="90"/>
      <c r="E9" s="90">
        <v>1</v>
      </c>
      <c r="F9" s="90"/>
      <c r="G9" s="90">
        <v>100</v>
      </c>
    </row>
  </sheetData>
  <mergeCells count="2">
    <mergeCell ref="B3:G3"/>
    <mergeCell ref="I5:L5"/>
  </mergeCells>
  <pageMargins left="0.7" right="0.7" top="0.75" bottom="0.75" header="0.3" footer="0.3"/>
  <pageSetup paperSize="9" orientation="landscape" horizontalDpi="300" verticalDpi="300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topLeftCell="A4" zoomScale="85" zoomScaleNormal="85" workbookViewId="0">
      <selection activeCell="A3" sqref="A3"/>
    </sheetView>
  </sheetViews>
  <sheetFormatPr baseColWidth="10" defaultRowHeight="15"/>
  <cols>
    <col min="1" max="1" width="20.42578125" customWidth="1"/>
  </cols>
  <sheetData>
    <row r="1" spans="1:21">
      <c r="A1" s="13"/>
      <c r="B1" s="13"/>
      <c r="C1" s="13"/>
      <c r="D1" s="13"/>
      <c r="E1" s="13"/>
      <c r="F1" s="13"/>
      <c r="G1" s="13"/>
      <c r="H1" s="13"/>
    </row>
    <row r="2" spans="1:21" ht="23.25">
      <c r="A2" s="18" t="s">
        <v>22</v>
      </c>
      <c r="B2" s="13"/>
      <c r="C2" s="13"/>
      <c r="D2" s="13"/>
      <c r="E2" s="13"/>
      <c r="F2" s="13"/>
      <c r="G2" s="13"/>
      <c r="H2" s="13"/>
    </row>
    <row r="3" spans="1:21" ht="23.25">
      <c r="A3" s="22" t="s">
        <v>38</v>
      </c>
      <c r="C3" s="18"/>
      <c r="D3" s="18"/>
      <c r="E3" s="18"/>
      <c r="F3" s="18"/>
      <c r="G3" s="19"/>
      <c r="H3" s="12"/>
      <c r="I3" s="43"/>
      <c r="J3" s="43"/>
      <c r="K3" s="43"/>
      <c r="L3" s="43"/>
      <c r="M3" s="43"/>
      <c r="N3" s="44"/>
      <c r="O3" s="44"/>
      <c r="P3" s="44"/>
      <c r="Q3" s="44"/>
      <c r="R3" s="45"/>
      <c r="S3" s="45"/>
      <c r="T3" s="45"/>
      <c r="U3" s="45"/>
    </row>
    <row r="4" spans="1:21" ht="23.25">
      <c r="A4" s="20" t="s">
        <v>23</v>
      </c>
      <c r="B4" s="20" t="s">
        <v>17</v>
      </c>
      <c r="C4" s="21" t="s">
        <v>16</v>
      </c>
      <c r="D4" s="21" t="s">
        <v>15</v>
      </c>
      <c r="E4" s="21" t="s">
        <v>14</v>
      </c>
      <c r="F4" s="21" t="s">
        <v>13</v>
      </c>
      <c r="G4" s="19"/>
      <c r="H4" s="12"/>
      <c r="I4" s="93" t="s">
        <v>12</v>
      </c>
      <c r="J4" s="93"/>
      <c r="K4" s="93"/>
      <c r="L4" s="93"/>
      <c r="M4" s="43"/>
      <c r="N4" s="44"/>
      <c r="O4" s="44"/>
      <c r="P4" s="44"/>
      <c r="Q4" s="44"/>
      <c r="R4" s="45"/>
      <c r="S4" s="45"/>
      <c r="T4" s="45"/>
      <c r="U4" s="45"/>
    </row>
    <row r="5" spans="1:21" ht="23.25">
      <c r="A5" s="20" t="s">
        <v>24</v>
      </c>
      <c r="B5" s="20">
        <v>16</v>
      </c>
      <c r="C5" s="21">
        <f xml:space="preserve"> $B5</f>
        <v>16</v>
      </c>
      <c r="D5" s="21">
        <f>$B5/$B$8</f>
        <v>0.8</v>
      </c>
      <c r="E5" s="21">
        <f>D5</f>
        <v>0.8</v>
      </c>
      <c r="F5" s="21">
        <v>80</v>
      </c>
      <c r="G5" s="19"/>
      <c r="H5" s="12"/>
      <c r="I5" s="43" t="s">
        <v>25</v>
      </c>
      <c r="J5" s="43"/>
      <c r="K5" s="43"/>
      <c r="L5" s="43"/>
      <c r="M5" s="43"/>
      <c r="N5" s="43"/>
      <c r="O5" s="43"/>
      <c r="P5" s="43"/>
      <c r="Q5" s="43"/>
      <c r="R5" s="45"/>
      <c r="S5" s="45"/>
      <c r="T5" s="45"/>
      <c r="U5" s="45"/>
    </row>
    <row r="6" spans="1:21" ht="23.25">
      <c r="A6" s="20" t="s">
        <v>26</v>
      </c>
      <c r="B6" s="20">
        <v>2</v>
      </c>
      <c r="C6" s="21">
        <v>18</v>
      </c>
      <c r="D6" s="21">
        <f>$B6/$B$8</f>
        <v>0.1</v>
      </c>
      <c r="E6" s="21">
        <f>0.8+0.1</f>
        <v>0.9</v>
      </c>
      <c r="F6" s="21">
        <v>10</v>
      </c>
      <c r="G6" s="19"/>
      <c r="H6" s="12"/>
      <c r="I6" s="43" t="s">
        <v>27</v>
      </c>
      <c r="J6" s="43"/>
      <c r="K6" s="43"/>
      <c r="L6" s="43"/>
      <c r="M6" s="43"/>
      <c r="N6" s="43"/>
      <c r="O6" s="43"/>
      <c r="P6" s="43"/>
      <c r="Q6" s="43"/>
      <c r="R6" s="45"/>
      <c r="S6" s="45"/>
      <c r="T6" s="45"/>
      <c r="U6" s="45"/>
    </row>
    <row r="7" spans="1:21" ht="23.25">
      <c r="A7" s="20" t="s">
        <v>28</v>
      </c>
      <c r="B7" s="20">
        <v>2</v>
      </c>
      <c r="C7" s="21">
        <v>20</v>
      </c>
      <c r="D7" s="21">
        <f>$B7/$B$8</f>
        <v>0.1</v>
      </c>
      <c r="E7" s="21">
        <v>1</v>
      </c>
      <c r="F7" s="21">
        <v>10</v>
      </c>
      <c r="G7" s="19"/>
      <c r="H7" s="12"/>
      <c r="I7" s="43" t="s">
        <v>29</v>
      </c>
      <c r="J7" s="43"/>
      <c r="K7" s="43"/>
      <c r="L7" s="43"/>
      <c r="M7" s="43"/>
      <c r="N7" s="43"/>
      <c r="O7" s="43"/>
      <c r="P7" s="43"/>
      <c r="Q7" s="43"/>
      <c r="R7" s="45"/>
      <c r="S7" s="45"/>
      <c r="T7" s="45"/>
      <c r="U7" s="45"/>
    </row>
    <row r="8" spans="1:21" ht="23.25">
      <c r="A8" s="20" t="s">
        <v>1</v>
      </c>
      <c r="B8" s="20">
        <v>20</v>
      </c>
      <c r="C8" s="21"/>
      <c r="D8" s="21">
        <v>1</v>
      </c>
      <c r="E8" s="21"/>
      <c r="F8" s="21">
        <v>100</v>
      </c>
      <c r="G8" s="19"/>
      <c r="H8" s="12"/>
      <c r="I8" s="43"/>
      <c r="J8" s="43"/>
      <c r="K8" s="43"/>
      <c r="L8" s="43"/>
      <c r="M8" s="43"/>
      <c r="N8" s="43"/>
      <c r="O8" s="43"/>
      <c r="P8" s="43"/>
      <c r="Q8" s="43"/>
      <c r="R8" s="45"/>
      <c r="S8" s="45"/>
      <c r="T8" s="45"/>
      <c r="U8" s="45"/>
    </row>
    <row r="9" spans="1:21" ht="23.25">
      <c r="A9" s="18"/>
      <c r="B9" s="18"/>
      <c r="C9" s="18"/>
      <c r="D9" s="18"/>
      <c r="E9" s="18"/>
      <c r="F9" s="18"/>
      <c r="G9" s="19"/>
      <c r="H9" s="12"/>
      <c r="I9" s="43"/>
      <c r="J9" s="43"/>
      <c r="K9" s="43"/>
      <c r="L9" s="43"/>
      <c r="M9" s="43"/>
      <c r="N9" s="43"/>
      <c r="O9" s="43"/>
      <c r="P9" s="43"/>
      <c r="Q9" s="43"/>
      <c r="R9" s="45"/>
      <c r="S9" s="45"/>
      <c r="T9" s="45"/>
      <c r="U9" s="45"/>
    </row>
    <row r="10" spans="1:21">
      <c r="A10" s="12"/>
      <c r="B10" s="12"/>
      <c r="C10" s="12"/>
      <c r="D10" s="12"/>
      <c r="E10" s="12"/>
      <c r="F10" s="12"/>
      <c r="G10" s="12"/>
      <c r="H10" s="12"/>
      <c r="I10" s="7"/>
      <c r="J10" s="7"/>
      <c r="K10" s="7"/>
      <c r="L10" s="7"/>
      <c r="M10" s="7"/>
      <c r="N10" s="7"/>
      <c r="O10" s="7"/>
      <c r="P10" s="7"/>
      <c r="Q10" s="7"/>
    </row>
  </sheetData>
  <mergeCells count="1">
    <mergeCell ref="I4:L4"/>
  </mergeCells>
  <pageMargins left="0.7" right="0.7" top="0.75" bottom="0.75" header="0.3" footer="0.3"/>
  <drawing r:id="rId1"/>
  <picture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Y8"/>
  <sheetViews>
    <sheetView topLeftCell="A7" zoomScale="70" zoomScaleNormal="70" workbookViewId="0">
      <selection activeCell="K34" sqref="K34"/>
    </sheetView>
  </sheetViews>
  <sheetFormatPr baseColWidth="10" defaultRowHeight="15"/>
  <sheetData>
    <row r="1" spans="1:25" ht="23.25">
      <c r="A1" s="46" t="s">
        <v>30</v>
      </c>
      <c r="B1" s="46"/>
      <c r="C1" s="46"/>
      <c r="D1" s="46"/>
      <c r="E1" s="46"/>
      <c r="F1" s="46"/>
      <c r="G1" s="46"/>
      <c r="H1" s="26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25" ht="23.25">
      <c r="A2" s="46" t="s">
        <v>39</v>
      </c>
      <c r="B2" s="46"/>
      <c r="C2" s="46"/>
      <c r="D2" s="46"/>
      <c r="E2" s="46"/>
      <c r="F2" s="46"/>
      <c r="G2" s="46"/>
      <c r="H2" s="26"/>
      <c r="I2" s="24"/>
      <c r="J2" s="38"/>
      <c r="K2" s="38"/>
      <c r="L2" s="38"/>
      <c r="M2" s="38"/>
      <c r="N2" s="38"/>
      <c r="O2" s="38"/>
      <c r="P2" s="38"/>
      <c r="Q2" s="38"/>
      <c r="R2" s="38"/>
      <c r="S2" s="38"/>
      <c r="T2" s="41"/>
      <c r="U2" s="41"/>
      <c r="V2" s="41"/>
      <c r="W2" s="41"/>
      <c r="X2" s="41"/>
      <c r="Y2" s="10"/>
    </row>
    <row r="3" spans="1:25" ht="23.25">
      <c r="A3" s="47" t="s">
        <v>31</v>
      </c>
      <c r="B3" s="47" t="s">
        <v>17</v>
      </c>
      <c r="C3" s="48" t="s">
        <v>16</v>
      </c>
      <c r="D3" s="48" t="s">
        <v>15</v>
      </c>
      <c r="E3" s="48" t="s">
        <v>14</v>
      </c>
      <c r="F3" s="48" t="s">
        <v>13</v>
      </c>
      <c r="G3" s="49"/>
      <c r="H3" s="25"/>
      <c r="I3" s="24"/>
      <c r="J3" s="94" t="s">
        <v>12</v>
      </c>
      <c r="K3" s="94"/>
      <c r="L3" s="94"/>
      <c r="M3" s="94"/>
      <c r="N3" s="38"/>
      <c r="O3" s="38"/>
      <c r="P3" s="38"/>
      <c r="Q3" s="38"/>
      <c r="R3" s="38"/>
      <c r="S3" s="38"/>
      <c r="T3" s="41"/>
      <c r="U3" s="41"/>
      <c r="V3" s="41"/>
      <c r="W3" s="41"/>
      <c r="X3" s="41"/>
      <c r="Y3" s="10"/>
    </row>
    <row r="4" spans="1:25" ht="23.25">
      <c r="A4" s="47" t="s">
        <v>32</v>
      </c>
      <c r="B4" s="47">
        <v>10</v>
      </c>
      <c r="C4" s="48">
        <v>10</v>
      </c>
      <c r="D4" s="48">
        <f>10/20</f>
        <v>0.5</v>
      </c>
      <c r="E4" s="48">
        <v>0.5</v>
      </c>
      <c r="F4" s="48">
        <v>50</v>
      </c>
      <c r="G4" s="49"/>
      <c r="H4" s="25"/>
      <c r="I4" s="24"/>
      <c r="J4" s="38" t="s">
        <v>33</v>
      </c>
      <c r="K4" s="38"/>
      <c r="L4" s="38"/>
      <c r="M4" s="38"/>
      <c r="N4" s="38"/>
      <c r="O4" s="38"/>
      <c r="P4" s="38"/>
      <c r="Q4" s="38"/>
      <c r="R4" s="38"/>
      <c r="S4" s="38"/>
      <c r="T4" s="41"/>
      <c r="U4" s="41"/>
      <c r="V4" s="41"/>
      <c r="W4" s="41"/>
      <c r="X4" s="41"/>
      <c r="Y4" s="10"/>
    </row>
    <row r="5" spans="1:25" ht="23.25">
      <c r="A5" s="47" t="s">
        <v>26</v>
      </c>
      <c r="B5" s="47">
        <v>0</v>
      </c>
      <c r="C5" s="48">
        <v>10</v>
      </c>
      <c r="D5" s="48">
        <f>0/20</f>
        <v>0</v>
      </c>
      <c r="E5" s="48">
        <v>0.5</v>
      </c>
      <c r="F5" s="48">
        <v>0</v>
      </c>
      <c r="G5" s="49"/>
      <c r="H5" s="25"/>
      <c r="I5" s="24"/>
      <c r="J5" s="38" t="s">
        <v>34</v>
      </c>
      <c r="K5" s="38"/>
      <c r="L5" s="38"/>
      <c r="M5" s="38"/>
      <c r="N5" s="38"/>
      <c r="O5" s="38"/>
      <c r="P5" s="38"/>
      <c r="Q5" s="38"/>
      <c r="R5" s="38"/>
      <c r="S5" s="38"/>
      <c r="T5" s="41"/>
      <c r="U5" s="41"/>
      <c r="V5" s="41"/>
      <c r="W5" s="41"/>
      <c r="X5" s="41"/>
      <c r="Y5" s="10"/>
    </row>
    <row r="6" spans="1:25" ht="23.25">
      <c r="A6" s="47" t="s">
        <v>35</v>
      </c>
      <c r="B6" s="47">
        <v>10</v>
      </c>
      <c r="C6" s="48">
        <v>20</v>
      </c>
      <c r="D6" s="48">
        <f>10/20</f>
        <v>0.5</v>
      </c>
      <c r="E6" s="48">
        <v>1</v>
      </c>
      <c r="F6" s="48">
        <v>50</v>
      </c>
      <c r="G6" s="49"/>
      <c r="H6" s="25"/>
      <c r="I6" s="24"/>
      <c r="J6" s="38" t="s">
        <v>36</v>
      </c>
      <c r="K6" s="38"/>
      <c r="L6" s="38"/>
      <c r="M6" s="38"/>
      <c r="N6" s="38"/>
      <c r="O6" s="38"/>
      <c r="P6" s="38"/>
      <c r="Q6" s="38"/>
      <c r="R6" s="38"/>
      <c r="S6" s="38"/>
      <c r="T6" s="41"/>
      <c r="U6" s="41"/>
      <c r="V6" s="41"/>
      <c r="W6" s="41"/>
      <c r="X6" s="41"/>
      <c r="Y6" s="10"/>
    </row>
    <row r="7" spans="1:25" ht="23.25">
      <c r="A7" s="47" t="s">
        <v>1</v>
      </c>
      <c r="B7" s="47">
        <v>20</v>
      </c>
      <c r="C7" s="48"/>
      <c r="D7" s="48">
        <v>1</v>
      </c>
      <c r="E7" s="48"/>
      <c r="F7" s="48">
        <v>100</v>
      </c>
      <c r="G7" s="49"/>
      <c r="H7" s="25"/>
      <c r="I7" s="24"/>
      <c r="J7" s="38" t="s">
        <v>37</v>
      </c>
      <c r="K7" s="38"/>
      <c r="L7" s="38"/>
      <c r="M7" s="38"/>
      <c r="N7" s="38"/>
      <c r="O7" s="38"/>
      <c r="P7" s="38"/>
      <c r="Q7" s="38"/>
      <c r="R7" s="38"/>
      <c r="S7" s="38"/>
      <c r="T7" s="41"/>
      <c r="U7" s="41"/>
      <c r="V7" s="41"/>
      <c r="W7" s="41"/>
      <c r="X7" s="41"/>
      <c r="Y7" s="10"/>
    </row>
    <row r="8" spans="1:25" ht="23.25">
      <c r="A8" s="46"/>
      <c r="B8" s="50"/>
      <c r="C8" s="49"/>
      <c r="D8" s="49"/>
      <c r="E8" s="49"/>
      <c r="F8" s="49"/>
      <c r="G8" s="49"/>
      <c r="H8" s="25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</row>
  </sheetData>
  <mergeCells count="1">
    <mergeCell ref="J3:M3"/>
  </mergeCells>
  <pageMargins left="0.7" right="0.7" top="0.75" bottom="0.75" header="0.3" footer="0.3"/>
  <drawing r:id="rId1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0"/>
  <sheetViews>
    <sheetView zoomScale="70" zoomScaleNormal="70" workbookViewId="0">
      <selection activeCell="H16" sqref="H16"/>
    </sheetView>
  </sheetViews>
  <sheetFormatPr baseColWidth="10" defaultRowHeight="15"/>
  <cols>
    <col min="1" max="1" width="13.7109375" customWidth="1"/>
  </cols>
  <sheetData>
    <row r="1" spans="1:21" ht="23.25">
      <c r="A1" s="46" t="s">
        <v>40</v>
      </c>
      <c r="B1" s="46"/>
      <c r="C1" s="46"/>
      <c r="D1" s="46"/>
      <c r="E1" s="46"/>
      <c r="F1" s="46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21" ht="23.25">
      <c r="A2" s="46" t="s">
        <v>49</v>
      </c>
      <c r="B2" s="46"/>
      <c r="C2" s="46"/>
      <c r="D2" s="46"/>
      <c r="E2" s="46"/>
      <c r="F2" s="46"/>
      <c r="G2" s="23"/>
      <c r="H2" s="23"/>
      <c r="I2" s="23"/>
      <c r="J2" s="23"/>
      <c r="K2" s="23"/>
      <c r="L2" s="23"/>
      <c r="M2" s="23"/>
      <c r="N2" s="23"/>
      <c r="O2" s="23"/>
      <c r="P2" s="23"/>
    </row>
    <row r="4" spans="1:21" ht="23.25">
      <c r="A4" s="47" t="s">
        <v>41</v>
      </c>
      <c r="B4" s="47" t="s">
        <v>17</v>
      </c>
      <c r="C4" s="48" t="s">
        <v>16</v>
      </c>
      <c r="D4" s="48" t="s">
        <v>15</v>
      </c>
      <c r="E4" s="48" t="s">
        <v>14</v>
      </c>
      <c r="F4" s="48" t="s">
        <v>13</v>
      </c>
      <c r="G4" s="23"/>
      <c r="H4" s="51"/>
      <c r="I4" s="52" t="s">
        <v>12</v>
      </c>
      <c r="J4" s="52"/>
      <c r="K4" s="52"/>
      <c r="L4" s="51"/>
      <c r="M4" s="51"/>
      <c r="N4" s="51"/>
      <c r="O4" s="51"/>
      <c r="P4" s="51"/>
      <c r="Q4" s="53"/>
      <c r="R4" s="53"/>
      <c r="S4" s="53"/>
      <c r="T4" s="53"/>
      <c r="U4" s="53"/>
    </row>
    <row r="5" spans="1:21" ht="23.25">
      <c r="A5" s="47" t="s">
        <v>42</v>
      </c>
      <c r="B5" s="47">
        <v>14</v>
      </c>
      <c r="C5" s="48">
        <v>14</v>
      </c>
      <c r="D5" s="48">
        <f>14/20</f>
        <v>0.7</v>
      </c>
      <c r="E5" s="48">
        <f>0.7</f>
        <v>0.7</v>
      </c>
      <c r="F5" s="48">
        <v>70</v>
      </c>
      <c r="G5" s="23"/>
      <c r="H5" s="51" t="s">
        <v>43</v>
      </c>
      <c r="I5" s="51"/>
      <c r="J5" s="51"/>
      <c r="K5" s="51"/>
      <c r="L5" s="51"/>
      <c r="M5" s="51"/>
      <c r="N5" s="51"/>
      <c r="O5" s="51"/>
      <c r="P5" s="51"/>
      <c r="Q5" s="53"/>
      <c r="R5" s="53"/>
      <c r="S5" s="53"/>
      <c r="T5" s="53"/>
      <c r="U5" s="53"/>
    </row>
    <row r="6" spans="1:21" ht="23.25">
      <c r="A6" s="47" t="s">
        <v>44</v>
      </c>
      <c r="B6" s="47">
        <v>3</v>
      </c>
      <c r="C6" s="48">
        <v>17</v>
      </c>
      <c r="D6" s="48">
        <f>3/20</f>
        <v>0.15</v>
      </c>
      <c r="E6" s="48">
        <v>0.85</v>
      </c>
      <c r="F6" s="48">
        <v>15</v>
      </c>
      <c r="G6" s="23"/>
      <c r="H6" s="51" t="s">
        <v>45</v>
      </c>
      <c r="I6" s="51"/>
      <c r="J6" s="51"/>
      <c r="K6" s="51"/>
      <c r="L6" s="51"/>
      <c r="M6" s="51"/>
      <c r="N6" s="51"/>
      <c r="O6" s="51"/>
      <c r="P6" s="51"/>
      <c r="Q6" s="53"/>
      <c r="R6" s="53"/>
      <c r="S6" s="53"/>
      <c r="T6" s="53"/>
      <c r="U6" s="53"/>
    </row>
    <row r="7" spans="1:21" ht="23.25">
      <c r="A7" s="47" t="s">
        <v>46</v>
      </c>
      <c r="B7" s="47">
        <v>3</v>
      </c>
      <c r="C7" s="48">
        <v>20</v>
      </c>
      <c r="D7" s="48">
        <f>3/20</f>
        <v>0.15</v>
      </c>
      <c r="E7" s="48">
        <v>1</v>
      </c>
      <c r="F7" s="48">
        <v>15</v>
      </c>
      <c r="G7" s="23"/>
      <c r="H7" s="51" t="s">
        <v>47</v>
      </c>
      <c r="I7" s="51"/>
      <c r="J7" s="51"/>
      <c r="K7" s="51"/>
      <c r="L7" s="51"/>
      <c r="M7" s="51"/>
      <c r="N7" s="51"/>
      <c r="O7" s="51"/>
      <c r="P7" s="51"/>
      <c r="Q7" s="53"/>
      <c r="R7" s="53"/>
      <c r="S7" s="53"/>
      <c r="T7" s="53"/>
      <c r="U7" s="53"/>
    </row>
    <row r="8" spans="1:21" ht="23.25">
      <c r="A8" s="47" t="s">
        <v>1</v>
      </c>
      <c r="B8" s="47">
        <v>20</v>
      </c>
      <c r="C8" s="48"/>
      <c r="D8" s="48">
        <v>1</v>
      </c>
      <c r="E8" s="48"/>
      <c r="F8" s="48">
        <v>100</v>
      </c>
      <c r="G8" s="23"/>
      <c r="H8" s="51" t="s">
        <v>48</v>
      </c>
      <c r="I8" s="51"/>
      <c r="J8" s="51"/>
      <c r="K8" s="51"/>
      <c r="L8" s="51"/>
      <c r="M8" s="51"/>
      <c r="N8" s="51"/>
      <c r="O8" s="51"/>
      <c r="P8" s="51"/>
      <c r="Q8" s="53"/>
      <c r="R8" s="53"/>
      <c r="S8" s="53"/>
      <c r="T8" s="53"/>
      <c r="U8" s="53"/>
    </row>
    <row r="9" spans="1:21" ht="21">
      <c r="A9" s="26"/>
      <c r="B9" s="26"/>
      <c r="C9" s="26"/>
      <c r="D9" s="26"/>
      <c r="E9" s="26"/>
      <c r="F9" s="26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</row>
    <row r="10" spans="1:21">
      <c r="A10" s="3"/>
      <c r="B10" s="3"/>
      <c r="C10" s="3"/>
      <c r="D10" s="3"/>
      <c r="E10" s="3"/>
      <c r="F10" s="3"/>
    </row>
  </sheetData>
  <pageMargins left="0.7" right="0.7" top="0.75" bottom="0.75" header="0.3" footer="0.3"/>
  <drawing r:id="rId1"/>
  <picture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T8"/>
  <sheetViews>
    <sheetView zoomScale="55" zoomScaleNormal="55" workbookViewId="0">
      <selection activeCell="A2" sqref="A2"/>
    </sheetView>
  </sheetViews>
  <sheetFormatPr baseColWidth="10" defaultRowHeight="15"/>
  <sheetData>
    <row r="1" spans="1:20" ht="23.25">
      <c r="A1" s="46" t="s">
        <v>50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20" ht="23.25">
      <c r="A2" s="46" t="s">
        <v>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20" ht="23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20" ht="23.25">
      <c r="A4" s="47" t="s">
        <v>51</v>
      </c>
      <c r="B4" s="47" t="s">
        <v>17</v>
      </c>
      <c r="C4" s="48" t="s">
        <v>16</v>
      </c>
      <c r="D4" s="48" t="s">
        <v>15</v>
      </c>
      <c r="E4" s="48" t="s">
        <v>14</v>
      </c>
      <c r="F4" s="48" t="s">
        <v>13</v>
      </c>
      <c r="G4" s="46"/>
      <c r="H4" s="95" t="s">
        <v>12</v>
      </c>
      <c r="I4" s="95"/>
      <c r="J4" s="95"/>
      <c r="K4" s="95"/>
      <c r="L4" s="54"/>
      <c r="M4" s="54"/>
      <c r="N4" s="54"/>
      <c r="O4" s="54"/>
      <c r="P4" s="55"/>
      <c r="Q4" s="55"/>
      <c r="R4" s="55"/>
      <c r="S4" s="55"/>
      <c r="T4" s="55"/>
    </row>
    <row r="5" spans="1:20" ht="23.25">
      <c r="A5" s="47" t="s">
        <v>52</v>
      </c>
      <c r="B5" s="47">
        <v>11</v>
      </c>
      <c r="C5" s="48">
        <v>11</v>
      </c>
      <c r="D5" s="48">
        <f>11/20</f>
        <v>0.55000000000000004</v>
      </c>
      <c r="E5" s="48">
        <v>0.55000000000000004</v>
      </c>
      <c r="F5" s="48">
        <v>55</v>
      </c>
      <c r="G5" s="46"/>
      <c r="H5" s="54" t="s">
        <v>53</v>
      </c>
      <c r="I5" s="54"/>
      <c r="J5" s="54"/>
      <c r="K5" s="54"/>
      <c r="L5" s="54"/>
      <c r="M5" s="54"/>
      <c r="N5" s="54"/>
      <c r="O5" s="54"/>
      <c r="P5" s="55"/>
      <c r="Q5" s="55"/>
      <c r="R5" s="55"/>
      <c r="S5" s="55"/>
      <c r="T5" s="55"/>
    </row>
    <row r="6" spans="1:20" ht="23.25">
      <c r="A6" s="47" t="s">
        <v>54</v>
      </c>
      <c r="B6" s="47">
        <v>9</v>
      </c>
      <c r="C6" s="48">
        <v>20</v>
      </c>
      <c r="D6" s="48">
        <f>9/20</f>
        <v>0.45</v>
      </c>
      <c r="E6" s="48">
        <v>1</v>
      </c>
      <c r="F6" s="48">
        <v>45</v>
      </c>
      <c r="G6" s="46"/>
      <c r="H6" s="54" t="s">
        <v>55</v>
      </c>
      <c r="I6" s="54"/>
      <c r="J6" s="54"/>
      <c r="K6" s="54"/>
      <c r="L6" s="54"/>
      <c r="M6" s="54"/>
      <c r="N6" s="54"/>
      <c r="O6" s="54"/>
      <c r="P6" s="55"/>
      <c r="Q6" s="55"/>
      <c r="R6" s="55"/>
      <c r="S6" s="55"/>
      <c r="T6" s="55"/>
    </row>
    <row r="7" spans="1:20" ht="23.25">
      <c r="A7" s="47" t="s">
        <v>46</v>
      </c>
      <c r="B7" s="47">
        <v>0</v>
      </c>
      <c r="C7" s="48">
        <v>20</v>
      </c>
      <c r="D7" s="48">
        <f>0/20</f>
        <v>0</v>
      </c>
      <c r="E7" s="48">
        <v>1</v>
      </c>
      <c r="F7" s="48">
        <v>0</v>
      </c>
      <c r="G7" s="46"/>
      <c r="H7" s="54" t="s">
        <v>56</v>
      </c>
      <c r="I7" s="54"/>
      <c r="J7" s="54"/>
      <c r="K7" s="54"/>
      <c r="L7" s="54"/>
      <c r="M7" s="54"/>
      <c r="N7" s="54"/>
      <c r="O7" s="54"/>
      <c r="P7" s="55"/>
      <c r="Q7" s="55"/>
      <c r="R7" s="55"/>
      <c r="S7" s="55"/>
      <c r="T7" s="55"/>
    </row>
    <row r="8" spans="1:20" ht="23.25">
      <c r="A8" s="47" t="s">
        <v>1</v>
      </c>
      <c r="B8" s="47">
        <v>20</v>
      </c>
      <c r="C8" s="48"/>
      <c r="D8" s="48">
        <v>1</v>
      </c>
      <c r="E8" s="48"/>
      <c r="F8" s="48">
        <v>100</v>
      </c>
      <c r="G8" s="46"/>
      <c r="H8" s="46"/>
      <c r="I8" s="46"/>
      <c r="J8" s="46"/>
      <c r="K8" s="46"/>
      <c r="L8" s="46"/>
      <c r="M8" s="46"/>
      <c r="N8" s="46"/>
      <c r="O8" s="46"/>
    </row>
  </sheetData>
  <mergeCells count="1">
    <mergeCell ref="H4:K4"/>
  </mergeCells>
  <pageMargins left="0.7" right="0.7" top="0.75" bottom="0.75" header="0.3" footer="0.3"/>
  <drawing r:id="rId1"/>
  <picture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T9"/>
  <sheetViews>
    <sheetView zoomScale="55" zoomScaleNormal="55" workbookViewId="0">
      <selection activeCell="A2" sqref="A2"/>
    </sheetView>
  </sheetViews>
  <sheetFormatPr baseColWidth="10" defaultRowHeight="15"/>
  <cols>
    <col min="1" max="1" width="40.5703125" customWidth="1"/>
  </cols>
  <sheetData>
    <row r="1" spans="1:20" ht="23.25">
      <c r="A1" s="46" t="s">
        <v>58</v>
      </c>
    </row>
    <row r="2" spans="1:20" ht="23.25">
      <c r="A2" s="46" t="s">
        <v>65</v>
      </c>
    </row>
    <row r="3" spans="1:20" ht="23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20" ht="23.25">
      <c r="A4" s="46" t="s">
        <v>64</v>
      </c>
      <c r="B4" s="47" t="s">
        <v>17</v>
      </c>
      <c r="C4" s="48" t="s">
        <v>16</v>
      </c>
      <c r="D4" s="48" t="s">
        <v>15</v>
      </c>
      <c r="E4" s="48" t="s">
        <v>14</v>
      </c>
      <c r="F4" s="48" t="s">
        <v>13</v>
      </c>
      <c r="G4" s="46"/>
      <c r="H4" s="58"/>
      <c r="I4" s="59" t="s">
        <v>12</v>
      </c>
      <c r="J4" s="59"/>
      <c r="K4" s="59"/>
      <c r="L4" s="58"/>
      <c r="M4" s="58"/>
      <c r="N4" s="58"/>
      <c r="O4" s="58"/>
      <c r="P4" s="58"/>
      <c r="Q4" s="11"/>
      <c r="R4" s="11"/>
      <c r="S4" s="11"/>
      <c r="T4" s="11"/>
    </row>
    <row r="5" spans="1:20" ht="23.25">
      <c r="A5" s="47" t="s">
        <v>59</v>
      </c>
      <c r="B5" s="47">
        <v>16</v>
      </c>
      <c r="C5" s="48">
        <v>16</v>
      </c>
      <c r="D5" s="48">
        <f>16/20</f>
        <v>0.8</v>
      </c>
      <c r="E5" s="48">
        <v>0.8</v>
      </c>
      <c r="F5" s="48">
        <v>80</v>
      </c>
      <c r="G5" s="46"/>
      <c r="H5" s="58" t="s">
        <v>60</v>
      </c>
      <c r="I5" s="58"/>
      <c r="J5" s="58"/>
      <c r="K5" s="58"/>
      <c r="L5" s="58"/>
      <c r="M5" s="58"/>
      <c r="N5" s="58"/>
      <c r="O5" s="58"/>
      <c r="P5" s="58"/>
      <c r="Q5" s="11"/>
      <c r="R5" s="11"/>
      <c r="S5" s="11"/>
      <c r="T5" s="11"/>
    </row>
    <row r="6" spans="1:20" ht="23.25">
      <c r="A6" s="47" t="s">
        <v>42</v>
      </c>
      <c r="B6" s="47">
        <v>0</v>
      </c>
      <c r="C6" s="48">
        <v>16</v>
      </c>
      <c r="D6" s="48">
        <f>0/20</f>
        <v>0</v>
      </c>
      <c r="E6" s="48">
        <v>0.8</v>
      </c>
      <c r="F6" s="48">
        <v>0</v>
      </c>
      <c r="G6" s="46"/>
      <c r="H6" s="58" t="s">
        <v>61</v>
      </c>
      <c r="I6" s="58"/>
      <c r="J6" s="58"/>
      <c r="K6" s="58"/>
      <c r="L6" s="58"/>
      <c r="M6" s="58"/>
      <c r="N6" s="58"/>
      <c r="O6" s="58"/>
      <c r="P6" s="58"/>
      <c r="Q6" s="11"/>
      <c r="R6" s="11"/>
      <c r="S6" s="11"/>
      <c r="T6" s="11"/>
    </row>
    <row r="7" spans="1:20" ht="23.25">
      <c r="A7" s="47" t="s">
        <v>44</v>
      </c>
      <c r="B7" s="47">
        <v>4</v>
      </c>
      <c r="C7" s="48">
        <v>20</v>
      </c>
      <c r="D7" s="57">
        <f>4/20</f>
        <v>0.2</v>
      </c>
      <c r="E7" s="48">
        <v>1</v>
      </c>
      <c r="F7" s="48">
        <v>20</v>
      </c>
      <c r="G7" s="46"/>
      <c r="H7" s="58" t="s">
        <v>62</v>
      </c>
      <c r="I7" s="58"/>
      <c r="J7" s="58"/>
      <c r="K7" s="58"/>
      <c r="L7" s="58"/>
      <c r="M7" s="58"/>
      <c r="N7" s="58"/>
      <c r="O7" s="58"/>
      <c r="P7" s="58"/>
      <c r="Q7" s="11"/>
      <c r="R7" s="11"/>
      <c r="S7" s="11"/>
      <c r="T7" s="11"/>
    </row>
    <row r="8" spans="1:20" ht="23.25">
      <c r="A8" s="47" t="s">
        <v>46</v>
      </c>
      <c r="B8" s="47">
        <v>20</v>
      </c>
      <c r="C8" s="48"/>
      <c r="D8" s="48">
        <v>1</v>
      </c>
      <c r="E8" s="48"/>
      <c r="F8" s="48">
        <v>100</v>
      </c>
      <c r="G8" s="46"/>
      <c r="H8" s="58" t="s">
        <v>63</v>
      </c>
      <c r="I8" s="58"/>
      <c r="J8" s="58"/>
      <c r="K8" s="58"/>
      <c r="L8" s="58"/>
      <c r="M8" s="58"/>
      <c r="N8" s="58"/>
      <c r="O8" s="58"/>
      <c r="P8" s="58"/>
      <c r="Q8" s="11"/>
      <c r="R8" s="11"/>
      <c r="S8" s="11"/>
      <c r="T8" s="11"/>
    </row>
    <row r="9" spans="1:20" ht="23.25">
      <c r="A9" s="47" t="s">
        <v>1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</row>
  </sheetData>
  <pageMargins left="0.7" right="0.7" top="0.75" bottom="0.75" header="0.3" footer="0.3"/>
  <drawing r:id="rId1"/>
  <picture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T9"/>
  <sheetViews>
    <sheetView topLeftCell="A4" workbookViewId="0">
      <selection activeCell="I22" sqref="I22"/>
    </sheetView>
  </sheetViews>
  <sheetFormatPr baseColWidth="10" defaultRowHeight="15"/>
  <cols>
    <col min="1" max="1" width="21.28515625" customWidth="1"/>
  </cols>
  <sheetData>
    <row r="1" spans="1:20" ht="23.25">
      <c r="A1" s="46" t="s">
        <v>66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20" ht="23.25">
      <c r="A2" s="46" t="s">
        <v>67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20" ht="23.25">
      <c r="A3" s="47" t="s">
        <v>68</v>
      </c>
      <c r="B3" s="47" t="s">
        <v>17</v>
      </c>
      <c r="C3" s="48" t="s">
        <v>16</v>
      </c>
      <c r="D3" s="48" t="s">
        <v>15</v>
      </c>
      <c r="E3" s="48" t="s">
        <v>14</v>
      </c>
      <c r="F3" s="48" t="s">
        <v>13</v>
      </c>
      <c r="G3" s="46"/>
      <c r="H3" s="60"/>
      <c r="I3" s="61" t="s">
        <v>12</v>
      </c>
      <c r="J3" s="61"/>
      <c r="K3" s="61"/>
      <c r="L3" s="60"/>
      <c r="M3" s="60"/>
      <c r="N3" s="60"/>
      <c r="O3" s="62"/>
      <c r="P3" s="63"/>
      <c r="Q3" s="63"/>
      <c r="R3" s="63"/>
      <c r="S3" s="63"/>
      <c r="T3" s="63"/>
    </row>
    <row r="4" spans="1:20" ht="23.25">
      <c r="A4" s="47" t="s">
        <v>69</v>
      </c>
      <c r="B4" s="47">
        <v>12</v>
      </c>
      <c r="C4" s="48">
        <v>12</v>
      </c>
      <c r="D4" s="48">
        <f>12/20</f>
        <v>0.6</v>
      </c>
      <c r="E4" s="48">
        <v>0.6</v>
      </c>
      <c r="F4" s="48">
        <v>60</v>
      </c>
      <c r="G4" s="46"/>
      <c r="H4" s="60" t="s">
        <v>70</v>
      </c>
      <c r="I4" s="60"/>
      <c r="J4" s="60"/>
      <c r="K4" s="60"/>
      <c r="L4" s="60"/>
      <c r="M4" s="60"/>
      <c r="N4" s="60"/>
      <c r="O4" s="62"/>
      <c r="P4" s="63"/>
      <c r="Q4" s="63"/>
      <c r="R4" s="63"/>
      <c r="S4" s="63"/>
      <c r="T4" s="63"/>
    </row>
    <row r="5" spans="1:20" ht="23.25">
      <c r="A5" s="47" t="s">
        <v>44</v>
      </c>
      <c r="B5" s="47">
        <v>6</v>
      </c>
      <c r="C5" s="48">
        <v>18</v>
      </c>
      <c r="D5" s="48">
        <f>6/20</f>
        <v>0.3</v>
      </c>
      <c r="E5" s="48">
        <v>0.9</v>
      </c>
      <c r="F5" s="48">
        <v>30</v>
      </c>
      <c r="G5" s="46"/>
      <c r="H5" s="60" t="s">
        <v>71</v>
      </c>
      <c r="I5" s="60"/>
      <c r="J5" s="60"/>
      <c r="K5" s="60"/>
      <c r="L5" s="60"/>
      <c r="M5" s="60"/>
      <c r="N5" s="60"/>
      <c r="O5" s="62"/>
      <c r="P5" s="63"/>
      <c r="Q5" s="63"/>
      <c r="R5" s="63"/>
      <c r="S5" s="63"/>
      <c r="T5" s="63"/>
    </row>
    <row r="6" spans="1:20" ht="23.25">
      <c r="A6" s="47" t="s">
        <v>46</v>
      </c>
      <c r="B6" s="47">
        <v>2</v>
      </c>
      <c r="C6" s="48">
        <v>20</v>
      </c>
      <c r="D6" s="57">
        <f>2/20</f>
        <v>0.1</v>
      </c>
      <c r="E6" s="48">
        <v>1</v>
      </c>
      <c r="F6" s="48">
        <v>10</v>
      </c>
      <c r="G6" s="46"/>
      <c r="H6" s="60" t="s">
        <v>72</v>
      </c>
      <c r="I6" s="60"/>
      <c r="J6" s="60"/>
      <c r="K6" s="60"/>
      <c r="L6" s="60"/>
      <c r="M6" s="60"/>
      <c r="N6" s="60"/>
      <c r="O6" s="62"/>
      <c r="P6" s="63"/>
      <c r="Q6" s="63"/>
      <c r="R6" s="63"/>
      <c r="S6" s="63"/>
      <c r="T6" s="63"/>
    </row>
    <row r="7" spans="1:20" ht="23.25">
      <c r="A7" s="47" t="s">
        <v>1</v>
      </c>
      <c r="B7" s="47">
        <v>20</v>
      </c>
      <c r="C7" s="48"/>
      <c r="D7" s="48">
        <v>1</v>
      </c>
      <c r="E7" s="48"/>
      <c r="F7" s="48">
        <v>100</v>
      </c>
      <c r="G7" s="46"/>
      <c r="H7" s="60" t="s">
        <v>71</v>
      </c>
      <c r="I7" s="60"/>
      <c r="J7" s="60"/>
      <c r="K7" s="60"/>
      <c r="L7" s="60"/>
      <c r="M7" s="60"/>
      <c r="N7" s="60"/>
      <c r="O7" s="62"/>
      <c r="P7" s="63"/>
      <c r="Q7" s="63"/>
      <c r="R7" s="63"/>
      <c r="S7" s="63"/>
      <c r="T7" s="63"/>
    </row>
    <row r="8" spans="1:20" ht="23.25">
      <c r="A8" s="46"/>
      <c r="B8" s="46"/>
      <c r="C8" s="46"/>
      <c r="D8" s="46"/>
      <c r="E8" s="46"/>
      <c r="F8" s="46"/>
      <c r="G8" s="46"/>
      <c r="H8" s="60" t="s">
        <v>73</v>
      </c>
      <c r="I8" s="60"/>
      <c r="J8" s="60"/>
      <c r="K8" s="60"/>
      <c r="L8" s="60"/>
      <c r="M8" s="60"/>
      <c r="N8" s="60"/>
      <c r="O8" s="62"/>
      <c r="P8" s="63"/>
      <c r="Q8" s="63"/>
      <c r="R8" s="63"/>
      <c r="S8" s="63"/>
      <c r="T8" s="63"/>
    </row>
    <row r="9" spans="1:20" ht="23.2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</row>
  </sheetData>
  <pageMargins left="0.7" right="0.7" top="0.75" bottom="0.75" header="0.3" footer="0.3"/>
  <drawing r:id="rId1"/>
  <picture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T13"/>
  <sheetViews>
    <sheetView topLeftCell="A7" workbookViewId="0">
      <selection activeCell="E23" sqref="E23"/>
    </sheetView>
  </sheetViews>
  <sheetFormatPr baseColWidth="10" defaultRowHeight="15"/>
  <cols>
    <col min="1" max="1" width="28.7109375" customWidth="1"/>
  </cols>
  <sheetData>
    <row r="1" spans="1:20" ht="23.25">
      <c r="A1" s="46" t="s">
        <v>98</v>
      </c>
      <c r="B1" s="46"/>
      <c r="C1" s="46"/>
      <c r="D1" s="46"/>
    </row>
    <row r="2" spans="1:20" ht="23.25">
      <c r="A2" s="46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ht="23.25">
      <c r="A3" s="47" t="s">
        <v>75</v>
      </c>
      <c r="B3" s="47" t="s">
        <v>17</v>
      </c>
      <c r="C3" s="48" t="s">
        <v>16</v>
      </c>
      <c r="D3" s="48" t="s">
        <v>15</v>
      </c>
      <c r="E3" s="48" t="s">
        <v>14</v>
      </c>
      <c r="F3" s="48" t="s">
        <v>13</v>
      </c>
      <c r="G3" s="46"/>
      <c r="H3" s="66"/>
      <c r="I3" s="65" t="s">
        <v>12</v>
      </c>
      <c r="J3" s="65"/>
      <c r="K3" s="65"/>
      <c r="L3" s="64"/>
      <c r="M3" s="64"/>
      <c r="N3" s="64"/>
      <c r="O3" s="68"/>
      <c r="P3" s="66"/>
      <c r="Q3" s="66"/>
      <c r="R3" s="66"/>
      <c r="S3" s="66"/>
      <c r="T3" s="66"/>
    </row>
    <row r="4" spans="1:20" ht="23.25">
      <c r="A4" s="47" t="s">
        <v>76</v>
      </c>
      <c r="B4" s="47">
        <v>3</v>
      </c>
      <c r="C4" s="48">
        <v>3</v>
      </c>
      <c r="D4" s="48">
        <f>3/20</f>
        <v>0.15</v>
      </c>
      <c r="E4" s="48">
        <v>0.15</v>
      </c>
      <c r="F4" s="48">
        <v>15</v>
      </c>
      <c r="G4" s="46"/>
      <c r="H4" s="64" t="s">
        <v>79</v>
      </c>
      <c r="I4" s="64"/>
      <c r="J4" s="64"/>
      <c r="K4" s="64"/>
      <c r="L4" s="64"/>
      <c r="M4" s="64"/>
      <c r="N4" s="64"/>
      <c r="O4" s="68"/>
      <c r="P4" s="66"/>
      <c r="Q4" s="66"/>
      <c r="R4" s="66"/>
      <c r="S4" s="66"/>
      <c r="T4" s="66"/>
    </row>
    <row r="5" spans="1:20" ht="23.25">
      <c r="A5" s="47" t="s">
        <v>77</v>
      </c>
      <c r="B5" s="47">
        <v>3</v>
      </c>
      <c r="C5" s="48">
        <v>6</v>
      </c>
      <c r="D5" s="48">
        <f>3/20</f>
        <v>0.15</v>
      </c>
      <c r="E5" s="48">
        <v>0.3</v>
      </c>
      <c r="F5" s="48">
        <v>15</v>
      </c>
      <c r="G5" s="46"/>
      <c r="H5" s="64" t="s">
        <v>80</v>
      </c>
      <c r="I5" s="64"/>
      <c r="J5" s="64"/>
      <c r="K5" s="64"/>
      <c r="L5" s="64"/>
      <c r="M5" s="64"/>
      <c r="N5" s="64"/>
      <c r="O5" s="68"/>
      <c r="P5" s="66"/>
      <c r="Q5" s="66"/>
      <c r="R5" s="66"/>
      <c r="S5" s="66"/>
      <c r="T5" s="66"/>
    </row>
    <row r="6" spans="1:20" ht="23.25">
      <c r="A6" s="47" t="s">
        <v>78</v>
      </c>
      <c r="B6" s="47">
        <v>0</v>
      </c>
      <c r="C6" s="48">
        <v>6</v>
      </c>
      <c r="D6" s="57">
        <f>0/20</f>
        <v>0</v>
      </c>
      <c r="E6" s="48">
        <v>0.3</v>
      </c>
      <c r="F6" s="48">
        <v>0</v>
      </c>
      <c r="G6" s="46"/>
      <c r="H6" s="64" t="s">
        <v>82</v>
      </c>
      <c r="I6" s="64"/>
      <c r="J6" s="64"/>
      <c r="K6" s="64"/>
      <c r="L6" s="64"/>
      <c r="M6" s="64"/>
      <c r="N6" s="64"/>
      <c r="O6" s="68"/>
      <c r="P6" s="66"/>
      <c r="Q6" s="66"/>
      <c r="R6" s="66"/>
      <c r="S6" s="66"/>
      <c r="T6" s="66"/>
    </row>
    <row r="7" spans="1:20" ht="23.25">
      <c r="A7" s="47" t="s">
        <v>5</v>
      </c>
      <c r="B7" s="47">
        <v>9</v>
      </c>
      <c r="C7" s="48">
        <v>15</v>
      </c>
      <c r="D7" s="48">
        <f>9/20</f>
        <v>0.45</v>
      </c>
      <c r="E7" s="48">
        <v>0.75</v>
      </c>
      <c r="F7" s="48">
        <v>45</v>
      </c>
      <c r="G7" s="46"/>
      <c r="H7" s="64" t="s">
        <v>83</v>
      </c>
      <c r="I7" s="64"/>
      <c r="J7" s="64"/>
      <c r="K7" s="64"/>
      <c r="L7" s="64"/>
      <c r="M7" s="64"/>
      <c r="N7" s="64"/>
      <c r="O7" s="68"/>
      <c r="P7" s="66"/>
      <c r="Q7" s="66"/>
      <c r="R7" s="66"/>
      <c r="S7" s="66"/>
      <c r="T7" s="66"/>
    </row>
    <row r="8" spans="1:20" ht="23.25">
      <c r="A8" s="47" t="s">
        <v>81</v>
      </c>
      <c r="B8" s="47">
        <v>5</v>
      </c>
      <c r="C8" s="48">
        <v>20</v>
      </c>
      <c r="D8" s="48">
        <f>5/20</f>
        <v>0.25</v>
      </c>
      <c r="E8" s="48">
        <v>1</v>
      </c>
      <c r="F8" s="48">
        <v>25</v>
      </c>
      <c r="G8" s="46"/>
      <c r="H8" s="64" t="s">
        <v>84</v>
      </c>
      <c r="I8" s="64"/>
      <c r="J8" s="64"/>
      <c r="K8" s="64"/>
      <c r="L8" s="64"/>
      <c r="M8" s="64"/>
      <c r="N8" s="64"/>
      <c r="O8" s="68"/>
      <c r="P8" s="66"/>
      <c r="Q8" s="66"/>
      <c r="R8" s="66"/>
      <c r="S8" s="66"/>
      <c r="T8" s="66"/>
    </row>
    <row r="9" spans="1:20" ht="23.25">
      <c r="A9" s="47" t="s">
        <v>1</v>
      </c>
      <c r="B9" s="47">
        <v>20</v>
      </c>
      <c r="C9" s="47"/>
      <c r="D9" s="47">
        <v>1</v>
      </c>
      <c r="E9" s="47"/>
      <c r="F9" s="48">
        <v>100</v>
      </c>
      <c r="G9" s="46"/>
      <c r="H9" s="46"/>
      <c r="I9" s="46"/>
    </row>
    <row r="10" spans="1:20" ht="23.25">
      <c r="A10" s="46"/>
      <c r="B10" s="50"/>
      <c r="C10" s="50"/>
      <c r="D10" s="50"/>
      <c r="E10" s="50"/>
      <c r="F10" s="46"/>
      <c r="G10" s="46"/>
      <c r="H10" s="46"/>
      <c r="I10" s="46"/>
    </row>
    <row r="11" spans="1:20" ht="23.25">
      <c r="A11" s="50"/>
      <c r="B11" s="46"/>
      <c r="C11" s="46"/>
      <c r="D11" s="46"/>
      <c r="E11" s="46"/>
      <c r="F11" s="46"/>
      <c r="G11" s="46"/>
      <c r="H11" s="46"/>
      <c r="I11" s="46"/>
    </row>
    <row r="12" spans="1:20" ht="23.2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</row>
    <row r="13" spans="1:20" ht="23.25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67"/>
    </row>
  </sheetData>
  <pageMargins left="0.7" right="0.7" top="0.75" bottom="0.75" header="0.3" footer="0.3"/>
  <drawing r:id="rId1"/>
  <picture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S11"/>
  <sheetViews>
    <sheetView zoomScale="70" zoomScaleNormal="70" workbookViewId="0">
      <selection activeCell="M26" sqref="M26"/>
    </sheetView>
  </sheetViews>
  <sheetFormatPr baseColWidth="10" defaultRowHeight="15"/>
  <cols>
    <col min="1" max="1" width="30.5703125" customWidth="1"/>
  </cols>
  <sheetData>
    <row r="1" spans="1:19" ht="23.25">
      <c r="A1" s="23" t="s">
        <v>99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9" ht="23.25">
      <c r="A2" s="27" t="s">
        <v>85</v>
      </c>
      <c r="B2" s="28" t="s">
        <v>17</v>
      </c>
      <c r="C2" s="29" t="s">
        <v>16</v>
      </c>
      <c r="D2" s="29" t="s">
        <v>15</v>
      </c>
      <c r="E2" s="29" t="s">
        <v>14</v>
      </c>
      <c r="F2" s="29" t="s">
        <v>13</v>
      </c>
      <c r="G2" s="27"/>
      <c r="H2" s="70"/>
      <c r="I2" s="71" t="s">
        <v>12</v>
      </c>
      <c r="J2" s="71"/>
      <c r="K2" s="71"/>
      <c r="L2" s="72"/>
      <c r="M2" s="72"/>
      <c r="N2" s="72"/>
      <c r="O2" s="72"/>
      <c r="P2" s="69"/>
      <c r="Q2" s="69"/>
      <c r="R2" s="66"/>
      <c r="S2" s="66"/>
    </row>
    <row r="3" spans="1:19" ht="23.25">
      <c r="A3" s="28" t="s">
        <v>86</v>
      </c>
      <c r="B3" s="28">
        <v>9</v>
      </c>
      <c r="C3" s="29">
        <v>9</v>
      </c>
      <c r="D3" s="29">
        <f>9/20</f>
        <v>0.45</v>
      </c>
      <c r="E3" s="29">
        <v>0.45</v>
      </c>
      <c r="F3" s="29">
        <v>45</v>
      </c>
      <c r="G3" s="27"/>
      <c r="H3" s="72" t="s">
        <v>89</v>
      </c>
      <c r="I3" s="72"/>
      <c r="J3" s="72"/>
      <c r="K3" s="72"/>
      <c r="L3" s="72"/>
      <c r="M3" s="72"/>
      <c r="N3" s="72"/>
      <c r="O3" s="72"/>
      <c r="P3" s="69"/>
      <c r="Q3" s="69"/>
      <c r="R3" s="66"/>
      <c r="S3" s="66"/>
    </row>
    <row r="4" spans="1:19" ht="23.25">
      <c r="A4" s="28" t="s">
        <v>87</v>
      </c>
      <c r="B4" s="28">
        <v>4</v>
      </c>
      <c r="C4" s="29">
        <v>13</v>
      </c>
      <c r="D4" s="29">
        <f>4/20</f>
        <v>0.2</v>
      </c>
      <c r="E4" s="29">
        <v>0.65</v>
      </c>
      <c r="F4" s="29">
        <v>20</v>
      </c>
      <c r="G4" s="27"/>
      <c r="H4" s="72" t="s">
        <v>91</v>
      </c>
      <c r="I4" s="72"/>
      <c r="J4" s="72"/>
      <c r="K4" s="72"/>
      <c r="L4" s="72"/>
      <c r="M4" s="72"/>
      <c r="N4" s="72"/>
      <c r="O4" s="72"/>
      <c r="P4" s="66"/>
      <c r="Q4" s="66"/>
      <c r="R4" s="66"/>
      <c r="S4" s="66"/>
    </row>
    <row r="5" spans="1:19" ht="23.25">
      <c r="A5" s="28" t="s">
        <v>88</v>
      </c>
      <c r="B5" s="28">
        <v>0</v>
      </c>
      <c r="C5" s="29">
        <v>13</v>
      </c>
      <c r="D5" s="56">
        <v>0</v>
      </c>
      <c r="E5" s="29">
        <v>0.65</v>
      </c>
      <c r="F5" s="29">
        <v>0</v>
      </c>
      <c r="G5" s="27"/>
      <c r="H5" s="72" t="s">
        <v>93</v>
      </c>
      <c r="I5" s="72"/>
      <c r="J5" s="72"/>
      <c r="K5" s="72"/>
      <c r="L5" s="72"/>
      <c r="M5" s="72"/>
      <c r="N5" s="72"/>
      <c r="O5" s="72"/>
      <c r="P5" s="66"/>
      <c r="Q5" s="66"/>
      <c r="R5" s="66"/>
      <c r="S5" s="66"/>
    </row>
    <row r="6" spans="1:19" ht="23.25">
      <c r="A6" s="28" t="s">
        <v>90</v>
      </c>
      <c r="B6" s="28">
        <v>1</v>
      </c>
      <c r="C6" s="29">
        <v>14</v>
      </c>
      <c r="D6" s="29">
        <f>1/20</f>
        <v>0.05</v>
      </c>
      <c r="E6" s="29">
        <v>0.7</v>
      </c>
      <c r="F6" s="29">
        <v>5</v>
      </c>
      <c r="G6" s="27"/>
      <c r="H6" s="72" t="s">
        <v>95</v>
      </c>
      <c r="I6" s="72"/>
      <c r="J6" s="72"/>
      <c r="K6" s="72"/>
      <c r="L6" s="72"/>
      <c r="M6" s="72"/>
      <c r="N6" s="72"/>
      <c r="O6" s="72"/>
      <c r="P6" s="66"/>
      <c r="Q6" s="66"/>
      <c r="R6" s="66"/>
      <c r="S6" s="66"/>
    </row>
    <row r="7" spans="1:19" ht="23.25">
      <c r="A7" s="28" t="s">
        <v>92</v>
      </c>
      <c r="B7" s="28">
        <v>0</v>
      </c>
      <c r="C7" s="29">
        <v>14</v>
      </c>
      <c r="D7" s="29">
        <v>0</v>
      </c>
      <c r="E7" s="29">
        <v>0.7</v>
      </c>
      <c r="F7" s="29">
        <v>0</v>
      </c>
      <c r="G7" s="27"/>
      <c r="H7" s="72" t="s">
        <v>96</v>
      </c>
      <c r="I7" s="72"/>
      <c r="J7" s="72"/>
      <c r="K7" s="72"/>
      <c r="L7" s="72"/>
      <c r="M7" s="72"/>
      <c r="N7" s="72"/>
      <c r="O7" s="72"/>
      <c r="P7" s="66"/>
      <c r="Q7" s="66"/>
      <c r="R7" s="66"/>
      <c r="S7" s="66"/>
    </row>
    <row r="8" spans="1:19" ht="23.25">
      <c r="A8" s="28" t="s">
        <v>94</v>
      </c>
      <c r="B8" s="28">
        <v>6</v>
      </c>
      <c r="C8" s="29">
        <v>20</v>
      </c>
      <c r="D8" s="29">
        <f>6/20</f>
        <v>0.3</v>
      </c>
      <c r="E8" s="29">
        <f>1</f>
        <v>1</v>
      </c>
      <c r="F8" s="29">
        <v>30</v>
      </c>
      <c r="G8" s="27"/>
      <c r="H8" s="72" t="s">
        <v>97</v>
      </c>
      <c r="I8" s="72"/>
      <c r="J8" s="72"/>
      <c r="K8" s="72"/>
      <c r="L8" s="72"/>
      <c r="M8" s="72"/>
      <c r="N8" s="72"/>
      <c r="O8" s="72"/>
      <c r="P8" s="66"/>
      <c r="Q8" s="66"/>
      <c r="R8" s="66"/>
      <c r="S8" s="66"/>
    </row>
    <row r="9" spans="1:19" ht="23.25">
      <c r="A9" s="28" t="s">
        <v>3</v>
      </c>
      <c r="B9" s="28">
        <v>20</v>
      </c>
      <c r="C9" s="29"/>
      <c r="D9" s="29">
        <v>1</v>
      </c>
      <c r="E9" s="29"/>
      <c r="F9" s="29">
        <v>100</v>
      </c>
      <c r="G9" s="27"/>
      <c r="H9" s="72"/>
      <c r="I9" s="72"/>
      <c r="J9" s="72"/>
      <c r="K9" s="72"/>
      <c r="L9" s="72"/>
      <c r="M9" s="72"/>
      <c r="N9" s="72"/>
      <c r="O9" s="72"/>
      <c r="P9" s="66"/>
      <c r="Q9" s="66"/>
      <c r="R9" s="66"/>
      <c r="S9" s="66"/>
    </row>
    <row r="10" spans="1:19" ht="23.25">
      <c r="A10" s="28" t="s">
        <v>1</v>
      </c>
      <c r="B10" s="27"/>
      <c r="C10" s="27"/>
      <c r="D10" s="27"/>
      <c r="E10" s="27"/>
      <c r="F10" s="27"/>
      <c r="G10" s="27"/>
      <c r="H10" s="27"/>
      <c r="I10" s="27"/>
      <c r="J10" s="23"/>
      <c r="K10" s="23"/>
      <c r="L10" s="23"/>
      <c r="M10" s="23"/>
      <c r="N10" s="23"/>
      <c r="O10" s="23"/>
    </row>
    <row r="11" spans="1:19">
      <c r="A11" s="7"/>
      <c r="B11" s="7"/>
      <c r="C11" s="7"/>
      <c r="D11" s="7"/>
      <c r="E11" s="7"/>
      <c r="F11" s="7"/>
      <c r="G11" s="7"/>
      <c r="H11" s="7"/>
      <c r="I11" s="7"/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Pregunta 1</vt:lpstr>
      <vt:lpstr>Pregunta 2</vt:lpstr>
      <vt:lpstr>pregunta 3</vt:lpstr>
      <vt:lpstr>pregunta 4</vt:lpstr>
      <vt:lpstr>pregunta 5</vt:lpstr>
      <vt:lpstr>pregunta6</vt:lpstr>
      <vt:lpstr>Pregunta 7</vt:lpstr>
      <vt:lpstr>Pregunta 8</vt:lpstr>
      <vt:lpstr>Pregunta 9</vt:lpstr>
      <vt:lpstr>Pregunta 10</vt:lpstr>
      <vt:lpstr>Pregunta 11</vt:lpstr>
      <vt:lpstr>Pregunta 12</vt:lpstr>
      <vt:lpstr>Pregunta 13</vt:lpstr>
      <vt:lpstr>Pregunta 14</vt:lpstr>
      <vt:lpstr>Pregunta 15</vt:lpstr>
    </vt:vector>
  </TitlesOfParts>
  <Company>CEPMA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Secundaria-20</dc:creator>
  <cp:lastModifiedBy>Secundaria-20</cp:lastModifiedBy>
  <dcterms:created xsi:type="dcterms:W3CDTF">2011-07-19T18:20:37Z</dcterms:created>
  <dcterms:modified xsi:type="dcterms:W3CDTF">2011-07-19T20:13:24Z</dcterms:modified>
</cp:coreProperties>
</file>